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4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5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drawings/drawing6.xml" ContentType="application/vnd.openxmlformats-officedocument.drawing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drawings/drawing7.xml" ContentType="application/vnd.openxmlformats-officedocument.drawing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296" yWindow="360" windowWidth="14880" windowHeight="6000" tabRatio="824" firstSheet="74" activeTab="0"/>
  </bookViews>
  <sheets>
    <sheet name="ÍND" sheetId="1" r:id="rId1"/>
    <sheet name="2.0" sheetId="7" r:id="rId2"/>
    <sheet name="2.1.1" sheetId="60" r:id="rId3"/>
    <sheet name="2.1.2" sheetId="2" r:id="rId4"/>
    <sheet name="2.1.3" sheetId="3" r:id="rId5"/>
    <sheet name="2.1.4" sheetId="30" r:id="rId6"/>
    <sheet name="2.1.5" sheetId="29" r:id="rId7"/>
    <sheet name="2.1.6" sheetId="74" r:id="rId8"/>
    <sheet name="2.1.7" sheetId="104" r:id="rId9"/>
    <sheet name="2.1.8" sheetId="103" r:id="rId10"/>
    <sheet name="2.2.1" sheetId="61" r:id="rId11"/>
    <sheet name="2.2.2" sheetId="27" r:id="rId12"/>
    <sheet name="2.2.3" sheetId="26" r:id="rId13"/>
    <sheet name="2.2.4" sheetId="25" r:id="rId14"/>
    <sheet name="2.2.5" sheetId="28" r:id="rId15"/>
    <sheet name="2.2.6" sheetId="24" r:id="rId16"/>
    <sheet name="2.2.7" sheetId="18" r:id="rId17"/>
    <sheet name="2.2.8" sheetId="73" r:id="rId18"/>
    <sheet name="2.2.9" sheetId="86" r:id="rId19"/>
    <sheet name="2.2.10" sheetId="85" r:id="rId20"/>
    <sheet name="2.3.1" sheetId="62" r:id="rId21"/>
    <sheet name="2.3.2" sheetId="19" r:id="rId22"/>
    <sheet name="2.3.3" sheetId="20" r:id="rId23"/>
    <sheet name="2.3.4" sheetId="21" r:id="rId24"/>
    <sheet name="2.3.5" sheetId="22" r:id="rId25"/>
    <sheet name="2.3.6" sheetId="23" r:id="rId26"/>
    <sheet name="2.3.7" sheetId="17" r:id="rId27"/>
    <sheet name="2.3.8" sheetId="75" r:id="rId28"/>
    <sheet name="2.3.9" sheetId="88" r:id="rId29"/>
    <sheet name="2.3.10" sheetId="87" r:id="rId30"/>
    <sheet name="2.4.1" sheetId="63" r:id="rId31"/>
    <sheet name="2.4.2" sheetId="16" r:id="rId32"/>
    <sheet name="2.4.3" sheetId="15" r:id="rId33"/>
    <sheet name="2.4.4." sheetId="14" r:id="rId34"/>
    <sheet name="2.4.5" sheetId="9" r:id="rId35"/>
    <sheet name="2.4.6" sheetId="10" r:id="rId36"/>
    <sheet name="2.4.7" sheetId="11" r:id="rId37"/>
    <sheet name="2.4.8" sheetId="76" r:id="rId38"/>
    <sheet name="2.4.9" sheetId="90" r:id="rId39"/>
    <sheet name="2.4.10" sheetId="89" r:id="rId40"/>
    <sheet name="2.5.1" sheetId="64" r:id="rId41"/>
    <sheet name="2.5.2" sheetId="12" r:id="rId42"/>
    <sheet name="2.5.3" sheetId="13" r:id="rId43"/>
    <sheet name="2.5.4" sheetId="6" r:id="rId44"/>
    <sheet name="2.5.5" sheetId="83" r:id="rId45"/>
    <sheet name="2.5.6" sheetId="5" r:id="rId46"/>
    <sheet name="2.5.7" sheetId="4" r:id="rId47"/>
    <sheet name="2.5.8" sheetId="80" r:id="rId48"/>
    <sheet name="2.5.9" sheetId="92" r:id="rId49"/>
    <sheet name="2.5.10" sheetId="91" r:id="rId50"/>
    <sheet name="2.6.1" sheetId="65" r:id="rId51"/>
    <sheet name="2.6.2" sheetId="37" r:id="rId52"/>
    <sheet name="2.6.3" sheetId="36" r:id="rId53"/>
    <sheet name="2.6.4" sheetId="35" r:id="rId54"/>
    <sheet name="2.6.5" sheetId="45" r:id="rId55"/>
    <sheet name="2.6.6" sheetId="77" r:id="rId56"/>
    <sheet name="2.6.7" sheetId="94" r:id="rId57"/>
    <sheet name="2.6.8" sheetId="93" r:id="rId58"/>
    <sheet name="2.7.1" sheetId="66" r:id="rId59"/>
    <sheet name="2.7.2" sheetId="44" r:id="rId60"/>
    <sheet name="2.7.3" sheetId="43" r:id="rId61"/>
    <sheet name="2.7.4" sheetId="42" r:id="rId62"/>
    <sheet name="2.7.5" sheetId="41" r:id="rId63"/>
    <sheet name="2.7.6" sheetId="78" r:id="rId64"/>
    <sheet name="2.7.7" sheetId="96" r:id="rId65"/>
    <sheet name="2.7.8" sheetId="95" r:id="rId66"/>
    <sheet name="2.8.1" sheetId="67" r:id="rId67"/>
    <sheet name="2.8.2" sheetId="40" r:id="rId68"/>
    <sheet name="2.8.3" sheetId="39" r:id="rId69"/>
    <sheet name="2.8.4" sheetId="38" r:id="rId70"/>
    <sheet name="2.8.5" sheetId="34" r:id="rId71"/>
    <sheet name="2.8.6" sheetId="81" r:id="rId72"/>
    <sheet name="2.8.7" sheetId="98" r:id="rId73"/>
    <sheet name="2.8.8" sheetId="97" r:id="rId74"/>
    <sheet name="2.9.1" sheetId="68" r:id="rId75"/>
    <sheet name="2.9.2" sheetId="51" r:id="rId76"/>
    <sheet name="2.9.3" sheetId="50" r:id="rId77"/>
    <sheet name="2.9.4" sheetId="59" r:id="rId78"/>
    <sheet name="2.9.5" sheetId="49" r:id="rId79"/>
    <sheet name="2.9.6" sheetId="82" r:id="rId80"/>
    <sheet name="2.9.7" sheetId="100" r:id="rId81"/>
    <sheet name="2.9.8" sheetId="99" r:id="rId82"/>
    <sheet name="2.10.1" sheetId="69" r:id="rId83"/>
    <sheet name="2.10.2" sheetId="48" r:id="rId84"/>
    <sheet name="2.10.3" sheetId="47" r:id="rId85"/>
    <sheet name="2.10.4" sheetId="46" r:id="rId86"/>
    <sheet name="2.10.5" sheetId="57" r:id="rId87"/>
    <sheet name="2.10.6" sheetId="105" r:id="rId88"/>
    <sheet name="2.10.7" sheetId="102" r:id="rId89"/>
    <sheet name="2.10.8" sheetId="101" r:id="rId90"/>
    <sheet name="2.11.1" sheetId="115" r:id="rId91"/>
    <sheet name="3.1" sheetId="56" r:id="rId92"/>
    <sheet name="3.2" sheetId="55" r:id="rId93"/>
    <sheet name="4.1" sheetId="54" r:id="rId94"/>
    <sheet name="4.2" sheetId="53" r:id="rId95"/>
    <sheet name="4.3" sheetId="52" r:id="rId96"/>
    <sheet name="4.4" sheetId="58" r:id="rId97"/>
    <sheet name="Ag prod" sheetId="70" state="hidden" r:id="rId98"/>
    <sheet name="Ag" sheetId="71" state="hidden" r:id="rId99"/>
    <sheet name="OC" sheetId="72" state="hidden" r:id="rId100"/>
    <sheet name="EstAgrícolas" sheetId="84" state="hidden" r:id="rId101"/>
    <sheet name="Produtos" sheetId="106" state="hidden" r:id="rId102"/>
    <sheet name="Produtos-Regiões" sheetId="107" state="hidden" r:id="rId103"/>
    <sheet name="Produtos-Norte" sheetId="108" state="hidden" r:id="rId104"/>
    <sheet name="Produtos-Beiras" sheetId="109" state="hidden" r:id="rId105"/>
    <sheet name="Produtos-RO" sheetId="110" state="hidden" r:id="rId106"/>
    <sheet name="Produtos-Alentejo" sheetId="111" state="hidden" r:id="rId107"/>
    <sheet name="Produtos-Algarve" sheetId="112" state="hidden" r:id="rId108"/>
    <sheet name="Produtos-Açores" sheetId="113" state="hidden" r:id="rId109"/>
    <sheet name="Produtos-Madeira" sheetId="114" state="hidden" r:id="rId110"/>
  </sheets>
  <definedNames>
    <definedName name="_Toc275964856" localSheetId="0">'ÍND'!$A$12</definedName>
  </definedNames>
  <calcPr calcId="145621"/>
</workbook>
</file>

<file path=xl/sharedStrings.xml><?xml version="1.0" encoding="utf-8"?>
<sst xmlns="http://schemas.openxmlformats.org/spreadsheetml/2006/main" count="5579" uniqueCount="1061">
  <si>
    <t>Produtos</t>
  </si>
  <si>
    <t>Ano</t>
  </si>
  <si>
    <t>Produtos certificados com produção *</t>
  </si>
  <si>
    <t>DOP</t>
  </si>
  <si>
    <t>IGP</t>
  </si>
  <si>
    <t>DO</t>
  </si>
  <si>
    <t>IG</t>
  </si>
  <si>
    <t>ETG (RP)</t>
  </si>
  <si>
    <t>Queijos/Requeijão</t>
  </si>
  <si>
    <t>Carne de Bovino</t>
  </si>
  <si>
    <t>Carne de Ovino</t>
  </si>
  <si>
    <t>Carne de Caprino</t>
  </si>
  <si>
    <t>Carne de Suíno</t>
  </si>
  <si>
    <t>Azeite</t>
  </si>
  <si>
    <t>Mel</t>
  </si>
  <si>
    <t>Frutos</t>
  </si>
  <si>
    <t>Hortícolas e Cereais</t>
  </si>
  <si>
    <t>Produtos de Pastelaria</t>
  </si>
  <si>
    <t>TOTAL</t>
  </si>
  <si>
    <t>Produtos de Salsicharia</t>
  </si>
  <si>
    <t>Produto</t>
  </si>
  <si>
    <t>Nº de Explorações 
abastecedoras de leite</t>
  </si>
  <si>
    <t>Queijo de Azeitão DOP</t>
  </si>
  <si>
    <t>Queijo de Cabra Transmontano DOP</t>
  </si>
  <si>
    <t>Queijo de Évora DOP</t>
  </si>
  <si>
    <t>n.d.</t>
  </si>
  <si>
    <t>Queijo de Nisa DOP</t>
  </si>
  <si>
    <t>Queijo Mestiço de Tolosa IGP</t>
  </si>
  <si>
    <t>Queijo Serra da Estrela DOP</t>
  </si>
  <si>
    <t>Queijo Terrincho DOP</t>
  </si>
  <si>
    <t>Requeijão Serra da Estrela DOP</t>
  </si>
  <si>
    <t xml:space="preserve">TOTAL </t>
  </si>
  <si>
    <t>n.d. - valor não disponível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</si>
  <si>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</si>
  <si>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</si>
  <si>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</si>
  <si>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</si>
  <si>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</si>
  <si>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</si>
  <si>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</si>
  <si>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</si>
  <si>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</si>
  <si>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</si>
  <si>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</si>
  <si>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</si>
  <si>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Comércio Tradicional</t>
  </si>
  <si>
    <t>Emp.Transform., 
Assoc.produtores embaladores</t>
  </si>
  <si>
    <t>Médias e Grandes Superf.</t>
  </si>
  <si>
    <t>Feiras</t>
  </si>
  <si>
    <t>Outros</t>
  </si>
  <si>
    <t>%</t>
  </si>
  <si>
    <t>Média ponderada</t>
  </si>
  <si>
    <t>Vitelos</t>
  </si>
  <si>
    <t>Novilhos</t>
  </si>
  <si>
    <t>Novilhas</t>
  </si>
  <si>
    <t>Vacas</t>
  </si>
  <si>
    <t xml:space="preserve">Novilhas </t>
  </si>
  <si>
    <t>Comércio Tradicional
(talhos)</t>
  </si>
  <si>
    <t>Restauração</t>
  </si>
  <si>
    <t>Média Ponderada</t>
  </si>
  <si>
    <t>Carne Arouquesa DOP</t>
  </si>
  <si>
    <t>Carne Barrosã DOP</t>
  </si>
  <si>
    <t>Carne dos Açores IGP</t>
  </si>
  <si>
    <t>Carne Marinhoa DOP</t>
  </si>
  <si>
    <t>Carne Maronesa DOP</t>
  </si>
  <si>
    <t>Carne Mertolenga DOP</t>
  </si>
  <si>
    <t>Carne Mirandesa DOP</t>
  </si>
  <si>
    <t>Carnalentejana DOP</t>
  </si>
  <si>
    <t>Bois/Touros</t>
  </si>
  <si>
    <t>Bois /Touros</t>
  </si>
  <si>
    <t>Total de Explorações</t>
  </si>
  <si>
    <t>Borrego do Nordeste Alentejano IGP</t>
  </si>
  <si>
    <t>Borrego Terrincho DOP</t>
  </si>
  <si>
    <t xml:space="preserve">Total de Explorações </t>
  </si>
  <si>
    <t>Cabrito das Terras Altas do Minho IGP</t>
  </si>
  <si>
    <t>Cabrito de Barroso IGP</t>
  </si>
  <si>
    <t>Cabrito Serrano Transmontano DOP</t>
  </si>
  <si>
    <t>Nº de carcaças</t>
  </si>
  <si>
    <t>Carne de Bísaro Transmontano DOP</t>
  </si>
  <si>
    <t>Carne de Porco Alentejano DOP</t>
  </si>
  <si>
    <t>Nº de Matadouros</t>
  </si>
  <si>
    <t>Comércio Tradicional (talhos)</t>
  </si>
  <si>
    <t>Preço do produto
não certificado</t>
  </si>
  <si>
    <t>Alheira de Mirandela ETG RP</t>
  </si>
  <si>
    <t>Chouriça de Carne de Barroso Montalegre IGP</t>
  </si>
  <si>
    <t>Chouriça de Vinhais IGP</t>
  </si>
  <si>
    <t>Chouriço de Carne de Estremoz e Borba IGP</t>
  </si>
  <si>
    <t>Chouriço de Portalegre IGP</t>
  </si>
  <si>
    <t>Chouriço Grosso de Estremoz e Borba IGP</t>
  </si>
  <si>
    <t>Chouriço Mouro de Portalegre IGP</t>
  </si>
  <si>
    <t>Farinheira de Estremoz e Borba IGP</t>
  </si>
  <si>
    <t>Farinheira de Portalegre IGP</t>
  </si>
  <si>
    <t>Linguiça de Portalegre IGP</t>
  </si>
  <si>
    <t>Lombo Branco de Portalegre IGP</t>
  </si>
  <si>
    <t>Lombo Enguitado de Portalegre IGP</t>
  </si>
  <si>
    <t>Morcela de Assar de Portalegre IGP</t>
  </si>
  <si>
    <t>Morcela de Cozer de Portalegre IGP</t>
  </si>
  <si>
    <t>Morcela de Estremoz e Borba IGP</t>
  </si>
  <si>
    <t>Paia de Lombo de Estremoz e Borba IGP</t>
  </si>
  <si>
    <t>Paia de Toucinho de Estremoz e Borba IGP</t>
  </si>
  <si>
    <t>Painho de Portalegre IGP</t>
  </si>
  <si>
    <t xml:space="preserve">Paio de Estremoz e Borba IGP  </t>
  </si>
  <si>
    <t>Salpicão de Vinhais IGP</t>
  </si>
  <si>
    <t>Presunto de Barrancos DOP</t>
  </si>
  <si>
    <t>Presunto e Paleta de Santana da Serra IG</t>
  </si>
  <si>
    <t>Emp.transform., assoc.produtores e embaladores</t>
  </si>
  <si>
    <t>Médias e Grandes Superfícies</t>
  </si>
  <si>
    <t>Nº de Apicultores</t>
  </si>
  <si>
    <t>Nº de Colmeias e Cortiços</t>
  </si>
  <si>
    <t>Mel da Serra da Lousã DOP</t>
  </si>
  <si>
    <t>Mel das Terras Altas do Minho DOP</t>
  </si>
  <si>
    <t>Mel de Barroso DOP</t>
  </si>
  <si>
    <t>Mel do Parque de Montesinho DOP</t>
  </si>
  <si>
    <t>Mel dos Açores DOP</t>
  </si>
  <si>
    <t>Área de olival (ha)</t>
  </si>
  <si>
    <t xml:space="preserve">Azeite Virgem  </t>
  </si>
  <si>
    <t xml:space="preserve">Azeite Virgem Extra </t>
  </si>
  <si>
    <t>Produção (litros)</t>
  </si>
  <si>
    <t>Azeites do Norte Alentejano DOP</t>
  </si>
  <si>
    <t>Azeites da Beira Interior (B.Baixa, B.Alta) DOP</t>
  </si>
  <si>
    <t>Azeite de Moura DOP</t>
  </si>
  <si>
    <t>Azeite do Alentejo Interior DOP</t>
  </si>
  <si>
    <t>Azeites da Beira Interior (B. Baixa, B. Alta) DOP</t>
  </si>
  <si>
    <t>Área
(ha)</t>
  </si>
  <si>
    <t>Cat. Extra</t>
  </si>
  <si>
    <t>Cat. I</t>
  </si>
  <si>
    <t>Cat. II</t>
  </si>
  <si>
    <t>Laranja</t>
  </si>
  <si>
    <t>Limão</t>
  </si>
  <si>
    <t>Fresca</t>
  </si>
  <si>
    <t>Confitada</t>
  </si>
  <si>
    <t>Ameixa d'Elvas DOP</t>
  </si>
  <si>
    <t>Ananás dos Açores/S. Miguel DOP</t>
  </si>
  <si>
    <t>Cereja da Cova da Beira IGP</t>
  </si>
  <si>
    <t>Citrinos do Algarve IGP</t>
  </si>
  <si>
    <t>Maçã Bravo de Esmolfe DOP</t>
  </si>
  <si>
    <t>Maracujá dos Açores/S.Miguel DOP</t>
  </si>
  <si>
    <t>Pera Rocha do Oeste DOP</t>
  </si>
  <si>
    <t>Pêssego da Cova da Beira IGP</t>
  </si>
  <si>
    <t>Anona da Madeira DOP</t>
  </si>
  <si>
    <t>Azeitona de Conserva de Elvas e Campo Maior DOP</t>
  </si>
  <si>
    <t>Castanha da Padrela DOP</t>
  </si>
  <si>
    <t>Maçã da Beira Alta IGP</t>
  </si>
  <si>
    <t>Maçã da Cova da Beira IGP</t>
  </si>
  <si>
    <t>Maçã de Alcobaça IGP</t>
  </si>
  <si>
    <t>Azeitona de Conserva de Elvas e C.Maior DOP</t>
  </si>
  <si>
    <t>Área (ha)</t>
  </si>
  <si>
    <t>Batata de Trás-os-Montes IGP</t>
  </si>
  <si>
    <t>Sectores</t>
  </si>
  <si>
    <t>Mercado local ou regional</t>
  </si>
  <si>
    <t>Mercado nacional</t>
  </si>
  <si>
    <t>Mercado Internacional - UE</t>
  </si>
  <si>
    <t>Mercado Internacional - fora da UE</t>
  </si>
  <si>
    <t>Queijo</t>
  </si>
  <si>
    <t>Hortícolas (Batata)</t>
  </si>
  <si>
    <t>O Agrupamento de Produtores</t>
  </si>
  <si>
    <t>Os Produtores individualmente</t>
  </si>
  <si>
    <t>Outra entidade</t>
  </si>
  <si>
    <t>RO</t>
  </si>
  <si>
    <t>ALE</t>
  </si>
  <si>
    <t>ALG</t>
  </si>
  <si>
    <t>AÇO</t>
  </si>
  <si>
    <t>MAD</t>
  </si>
  <si>
    <t>-</t>
  </si>
  <si>
    <t>(em % do peso carcaça)</t>
  </si>
  <si>
    <t>Azeites do Ribatejo</t>
  </si>
  <si>
    <t>Azeites do Ribatejo DOP</t>
  </si>
  <si>
    <t>n.d</t>
  </si>
  <si>
    <t>Valores da Produção Nacional:</t>
  </si>
  <si>
    <t>Produção
 (kg)</t>
  </si>
  <si>
    <t>Produção (kg)</t>
  </si>
  <si>
    <t>Carcaças até 6 kg</t>
  </si>
  <si>
    <t>Carcaças 7-13 kg</t>
  </si>
  <si>
    <t>Carcaças &gt;13 kg</t>
  </si>
  <si>
    <t>kg carcaça</t>
  </si>
  <si>
    <t>Preço mais frequente para
produto não certificado
(€/kg)</t>
  </si>
  <si>
    <r>
      <t>Queijo de Évora DOP</t>
    </r>
    <r>
      <rPr>
        <vertAlign val="superscript"/>
        <sz val="10"/>
        <rFont val="Arial"/>
        <family val="2"/>
      </rPr>
      <t>(1)</t>
    </r>
  </si>
  <si>
    <r>
      <t>Queijo Terrincho DOP</t>
    </r>
    <r>
      <rPr>
        <vertAlign val="superscript"/>
        <sz val="10"/>
        <color indexed="8"/>
        <rFont val="Arial"/>
        <family val="2"/>
      </rPr>
      <t>(1)</t>
    </r>
  </si>
  <si>
    <t>Protecção</t>
  </si>
  <si>
    <t>Agrupamento Gestor</t>
  </si>
  <si>
    <t>OC</t>
  </si>
  <si>
    <t>Com produção</t>
  </si>
  <si>
    <t>Queijo de Azeitão</t>
  </si>
  <si>
    <t xml:space="preserve">Queijo de Cabra Transmontano </t>
  </si>
  <si>
    <t>Queijo de Nisa</t>
  </si>
  <si>
    <t>Queijo de Serpa</t>
  </si>
  <si>
    <t>Queijo Mestiço de Tolosa</t>
  </si>
  <si>
    <t>Queijo Serra da Estrela</t>
  </si>
  <si>
    <t>Requeijão Serra da Estrela</t>
  </si>
  <si>
    <t>SATIVA</t>
  </si>
  <si>
    <t>BEIRA E TRADIÇÃO</t>
  </si>
  <si>
    <t>ARCOLSA</t>
  </si>
  <si>
    <t>APQDCB</t>
  </si>
  <si>
    <t>LEICRAS</t>
  </si>
  <si>
    <t>COE</t>
  </si>
  <si>
    <t>COPRORABAÇAL</t>
  </si>
  <si>
    <t>ESTRELACOOP</t>
  </si>
  <si>
    <t>QUEITEC</t>
  </si>
  <si>
    <t>AGRICERT</t>
  </si>
  <si>
    <t>IAMA</t>
  </si>
  <si>
    <t>TRADIÇÃO E QUALIDADE</t>
  </si>
  <si>
    <t>NATUR-AL-CARNES</t>
  </si>
  <si>
    <t>CODIMACO</t>
  </si>
  <si>
    <t>Carne Arouquesa</t>
  </si>
  <si>
    <t>Carne Barrosã</t>
  </si>
  <si>
    <t>Carne dos Açores</t>
  </si>
  <si>
    <t>Carne Marinhoa</t>
  </si>
  <si>
    <t>Carne Maronesa</t>
  </si>
  <si>
    <t>Carne Mertolenga</t>
  </si>
  <si>
    <t>Carne Mirandesa</t>
  </si>
  <si>
    <t>Carnalentejana</t>
  </si>
  <si>
    <t>ANCRA</t>
  </si>
  <si>
    <t>CAPOLIB</t>
  </si>
  <si>
    <t>CAAAVPB</t>
  </si>
  <si>
    <t>CAPBSM</t>
  </si>
  <si>
    <t>FAA</t>
  </si>
  <si>
    <t>ACBRM</t>
  </si>
  <si>
    <t>CAVR</t>
  </si>
  <si>
    <t>ACBM</t>
  </si>
  <si>
    <t>AGROPEMA</t>
  </si>
  <si>
    <t>CTSL</t>
  </si>
  <si>
    <t>NORTE E QUALIDADE</t>
  </si>
  <si>
    <t>Borrego do Nordeste Alentejano</t>
  </si>
  <si>
    <t>Borrego Terrincho</t>
  </si>
  <si>
    <t>ACOMOR</t>
  </si>
  <si>
    <t>CARNOVINA</t>
  </si>
  <si>
    <t>OVITEC</t>
  </si>
  <si>
    <t>APCB</t>
  </si>
  <si>
    <t>BEIRA TRADIÇÃO</t>
  </si>
  <si>
    <t>Cabrito da Beira</t>
  </si>
  <si>
    <t>Cabrito das Terras Altas do Minho</t>
  </si>
  <si>
    <t>Cabrito de Barroso</t>
  </si>
  <si>
    <t>Cabrito Serrano Transmontano</t>
  </si>
  <si>
    <t>CASSEPEDRO</t>
  </si>
  <si>
    <t>AMSG</t>
  </si>
  <si>
    <t>CAPRISERRA</t>
  </si>
  <si>
    <t>Carne de Porco Alentejano</t>
  </si>
  <si>
    <t>ETG RP</t>
  </si>
  <si>
    <t xml:space="preserve"> IGP</t>
  </si>
  <si>
    <t>Chouriça de Vinhais</t>
  </si>
  <si>
    <t xml:space="preserve">Presunto de Barrancos </t>
  </si>
  <si>
    <t>Presunto e Paleta de Campo Maior e Elvas</t>
  </si>
  <si>
    <t>Presunto e Paleta de Santana da Serra</t>
  </si>
  <si>
    <t xml:space="preserve">Salpicão de Vinhais </t>
  </si>
  <si>
    <t>ACIM</t>
  </si>
  <si>
    <t>Chouriço Grosso de Estremoz e Borba</t>
  </si>
  <si>
    <t>Chouriço Mouro de Portalegre</t>
  </si>
  <si>
    <t>Farinheira de Estremoz e Borba</t>
  </si>
  <si>
    <t>Linguiça de Portalegre</t>
  </si>
  <si>
    <t>Lombo Branco de Portalegre</t>
  </si>
  <si>
    <t>Lombo Enguitado de Portalegre</t>
  </si>
  <si>
    <t>Morcela de Assar de Portalegre</t>
  </si>
  <si>
    <t>Morcela de Estremoz e Borba</t>
  </si>
  <si>
    <t>Painho de Portalegre</t>
  </si>
  <si>
    <t xml:space="preserve">Paio de Estremoz e Borba </t>
  </si>
  <si>
    <t>ANCSUB</t>
  </si>
  <si>
    <t>APETAL</t>
  </si>
  <si>
    <t>ACPA</t>
  </si>
  <si>
    <t>Mel das Terras Altas do Minho</t>
  </si>
  <si>
    <t>Mel de Barroso</t>
  </si>
  <si>
    <t>Mel do Parque de Montesinho</t>
  </si>
  <si>
    <t>Mel dos Açores</t>
  </si>
  <si>
    <t>LOUSAMEL</t>
  </si>
  <si>
    <t>FRUTERCOOP</t>
  </si>
  <si>
    <t>APMP</t>
  </si>
  <si>
    <t>FAFEMEL</t>
  </si>
  <si>
    <t>Não</t>
  </si>
  <si>
    <t>MONTEMORMEL</t>
  </si>
  <si>
    <t>Azeites do Norte Alentejano</t>
  </si>
  <si>
    <t>Azeites da Beira Interior (B.Baixa, B.Alta)</t>
  </si>
  <si>
    <t>Azeite de Trás-os-Montes</t>
  </si>
  <si>
    <t>Azeite de Moura</t>
  </si>
  <si>
    <t>Azeite do Alentejo Interior</t>
  </si>
  <si>
    <t>APFNA</t>
  </si>
  <si>
    <t>AOTMAD</t>
  </si>
  <si>
    <t>APABI</t>
  </si>
  <si>
    <t>UCAAI</t>
  </si>
  <si>
    <t>AAR</t>
  </si>
  <si>
    <t>CAMB</t>
  </si>
  <si>
    <t>Castanha da Padrela</t>
  </si>
  <si>
    <t>Ananás dos Açores/S. Miguel</t>
  </si>
  <si>
    <t>Azeitona de Conserva de Elvas e Campo Maior</t>
  </si>
  <si>
    <t xml:space="preserve">Anona da Madeira </t>
  </si>
  <si>
    <t>Pêssego da Cova da Beira</t>
  </si>
  <si>
    <t>Pera Rocha do Oeste</t>
  </si>
  <si>
    <t>Maçã de Alcobaça</t>
  </si>
  <si>
    <t>Maçã da Cova da Beira</t>
  </si>
  <si>
    <t>Maçã da Beira Alta</t>
  </si>
  <si>
    <t>Maçã Bravo de Esmolfe</t>
  </si>
  <si>
    <t>Citrinos do Algarve</t>
  </si>
  <si>
    <t>Cereja da Cova da Beira</t>
  </si>
  <si>
    <t>Amêndoa Douro</t>
  </si>
  <si>
    <t>Azeitona de Conserva Negrinha do Freixo</t>
  </si>
  <si>
    <t>Castanha da Terra Fria</t>
  </si>
  <si>
    <t>Castanha dos Soutos da Lapa</t>
  </si>
  <si>
    <t>Castanha Marvão-Portalegre</t>
  </si>
  <si>
    <t>Cereja S. Julião-Portalegre</t>
  </si>
  <si>
    <t>ETG-RP</t>
  </si>
  <si>
    <t>Maçã de Portalegre</t>
  </si>
  <si>
    <t>CTCPAGA da RAM</t>
  </si>
  <si>
    <t>FRUTECO</t>
  </si>
  <si>
    <t>APAAD</t>
  </si>
  <si>
    <t>PROFRUTOS</t>
  </si>
  <si>
    <t>AGRIPEROLA</t>
  </si>
  <si>
    <t>AGRODELTA</t>
  </si>
  <si>
    <t>COM</t>
  </si>
  <si>
    <t>ARATM</t>
  </si>
  <si>
    <t>APCCB</t>
  </si>
  <si>
    <t>BANDARRA</t>
  </si>
  <si>
    <t>APAFNA</t>
  </si>
  <si>
    <t>CAFCB</t>
  </si>
  <si>
    <t>Frutos em vinho do Porto</t>
  </si>
  <si>
    <t>UNIPROFRUTAL</t>
  </si>
  <si>
    <t>FELBA</t>
  </si>
  <si>
    <t>APMA</t>
  </si>
  <si>
    <t>FRUTACOR</t>
  </si>
  <si>
    <t>ANP</t>
  </si>
  <si>
    <t>Batata de Trás-os-Montes</t>
  </si>
  <si>
    <t>Batata Doce de Aljezur</t>
  </si>
  <si>
    <t>Arroz Carolino das Lezírias Ribatejanas</t>
  </si>
  <si>
    <t>CANT</t>
  </si>
  <si>
    <t>APBDA</t>
  </si>
  <si>
    <t>CAB</t>
  </si>
  <si>
    <t>APQDCB-Associação de Produtores de Queijo do Distrito de Castelo Branco</t>
  </si>
  <si>
    <t>APQP-Associação de Produtores de Queijo do Pico</t>
  </si>
  <si>
    <t>ARCOLSA-Associação Regional de Criadores de Ovinos Leiteiros da Serra da Arrábida</t>
  </si>
  <si>
    <t>COE-Cooperativa Ovina de Évora, C.R.L.</t>
  </si>
  <si>
    <t>COPRORABAÇAL-Cooperativa de Produtores do Queijo do Rabaçal, C.R.L.</t>
  </si>
  <si>
    <t>ESTRELACOOP-Cooperativa dos Produtores de Queijo Serra da Estrela, C.R.L.</t>
  </si>
  <si>
    <t>LEICRAS-Cooperativa de Produtores de Leite de Cabra serrana, C.R.L.</t>
  </si>
  <si>
    <t>NATUR-AL-CARNES-Agrupamento de Produtores Pecuários do Norte Alentejano, S.A.</t>
  </si>
  <si>
    <t>QUEIJOSERPA-Agrupamento de Produtores</t>
  </si>
  <si>
    <t>QUEITEC-Cooperativa dos Produtores de Leite de Ovinos da Terra Quente, C.R.L.</t>
  </si>
  <si>
    <t>UNIQUEIJO-União de Cooperativas Agrícolas de Lacticíneos de S. Jorge, U.C.R.L.</t>
  </si>
  <si>
    <t>ACBM-Associação de Criadores de Bovinos Mertolengos</t>
  </si>
  <si>
    <t>ACBRM-Associação de Criadores de Bovinos de Raça Marinhoa</t>
  </si>
  <si>
    <t>AGROPEMA-Cooperativa Agro-Pecuária Mirandesa, S.C.R.L.</t>
  </si>
  <si>
    <t>ANCRA-Associação Nacional dos Criadores da Raça Arouquesa</t>
  </si>
  <si>
    <t>CAAAVPB-Cooperativa Agrícola dos Agricultores de Arcos de Valdevez e Ponte da Barca, C.R.L.</t>
  </si>
  <si>
    <t>CAPBSM-Cooperativa Agrícola dos Produtores de Batata para Semente de Montalegre, C.R.L.</t>
  </si>
  <si>
    <t>CAPOLIB-Cooperativa Agrícola de Boticas, C.R.L.</t>
  </si>
  <si>
    <t>CAVR-Cooperativa Agrícola de Vila Real, C.R.L.</t>
  </si>
  <si>
    <t>CTSL-Cooperativa Três Serras de Lafões, C.R.L.</t>
  </si>
  <si>
    <t>FAA-Federação Agrícola dos Açores, C.R.L.</t>
  </si>
  <si>
    <t>CERTIS</t>
  </si>
  <si>
    <t>SAFC</t>
  </si>
  <si>
    <t>APIGARBE</t>
  </si>
  <si>
    <t>APN</t>
  </si>
  <si>
    <t>CUPIDO/PURANATURA/ SECOSOL</t>
  </si>
  <si>
    <t>APBRB</t>
  </si>
  <si>
    <t>APBRB-Agrupamento de Produtores de Bovinos de Raça Brava, Lda.</t>
  </si>
  <si>
    <t>ACOMOR-Agrupamento de Produtores de Montemor-o-Novo</t>
  </si>
  <si>
    <t>APCB-Agrupamento de Produtores de Cordeiros Bragançanos</t>
  </si>
  <si>
    <t>CARNOVINA-Agrupamento de Produtores Agro-Pecuários, S.A.</t>
  </si>
  <si>
    <t>OVITEC-Cooperativa dos Produtores de carne de Ovinos da Terra Quente, C.R.L.</t>
  </si>
  <si>
    <t>ORIVÁRZEA</t>
  </si>
  <si>
    <t>APBDA-Associação dos Produtores de Batata Doce de Aljezur</t>
  </si>
  <si>
    <t>CANT-Cooperativa Agrícola do Norte Alentejano</t>
  </si>
  <si>
    <t>ORIVÁRZEA, AS-Orizicultores da Várzea de Samora e Benavente</t>
  </si>
  <si>
    <t>AGRIPEROLA-Cooperativa Agrícola, C.R.L.</t>
  </si>
  <si>
    <t>AGRODELTA-Indústrias Alimentares, Lda.</t>
  </si>
  <si>
    <t>ANP-Associação Nacional de Produtores de Pêra Rocha</t>
  </si>
  <si>
    <t>APAAD-Associação dos Produtores de Amêndoa do Alto Douro</t>
  </si>
  <si>
    <t>APAFNA-Agrupamento de Produtores Agrícolas e Florestais do Norte Alentejano</t>
  </si>
  <si>
    <t>APCCB-Associação de Produtores de Castanha do Concelho de Bragança</t>
  </si>
  <si>
    <t>ARATM-Associação Regional dos Agricultores das Terras de Montenegro</t>
  </si>
  <si>
    <t>BANDARRA-Cooperativa Agrícola do Concelho de Trancoso, C.R.L.</t>
  </si>
  <si>
    <t>CAFCB-Cooperativa Agrícola de Fruticultores da Cova da Beira, C.R.L.</t>
  </si>
  <si>
    <t>COM-Cooperativa de Olivicultores de Moncorvo, C.R.L.</t>
  </si>
  <si>
    <t>CUPIDO/PURANATURA/ SECOSOL-Promoção de Produtos ACE</t>
  </si>
  <si>
    <t>FELBA-Centro de Valorização dos Frutos e Legumes da Beira Alta</t>
  </si>
  <si>
    <t>FRUTACOR-Cooperativa Agrícola Açoriana de de Hortofruticulturs, C.R.L.</t>
  </si>
  <si>
    <t>PROFRUTOS-Cooperativa de Produtores de Frutas, Produto Hortícolas e Florícolas de S. Miguel, C.R.L.</t>
  </si>
  <si>
    <t>AAR-Associação dos Agricultores do Ribatejo</t>
  </si>
  <si>
    <t>AOTMAD-Associação de Olivicultores de Trás-os-Montes e Alto Douro</t>
  </si>
  <si>
    <t>APABI-Associação de Produtores de Azeite da Beira Interior</t>
  </si>
  <si>
    <t>UCAAI-União de Cooperativas do Alntejo, U.C.R.L.</t>
  </si>
  <si>
    <t>APMP-Agrupamento de Produtores de Mel do Parque, Lda.</t>
  </si>
  <si>
    <t>FAFEMEL-Cooperativa dos Protores de Mel de Fafe, C.R.L.</t>
  </si>
  <si>
    <t>FRUTERCOOP-Cooperativa de Fruticultores da Ilha Terceira, C.R.L.</t>
  </si>
  <si>
    <t>CAMB-Cooperativa Agrícola de Moura e Barrancos, C.R.L.</t>
  </si>
  <si>
    <t>LOUSAMEL-Cooperativa Agrícola de Agricultores da Lousã e ConcelhosLimítrofes</t>
  </si>
  <si>
    <t>MONTEMORMEL-Associação de Apicultores do Concelhi de Montemor-o-Novo</t>
  </si>
  <si>
    <t>SAFC-Sociedade de Apicultores da Floresta Central, Lda.</t>
  </si>
  <si>
    <t>ACIM-Associação Comercial e Industrial de Mirandela</t>
  </si>
  <si>
    <t>ACPA-Associação de Criadores de Porco Alentejano</t>
  </si>
  <si>
    <t>APMA-Associação de Produtores de Maçã de Alcobaça</t>
  </si>
  <si>
    <t>ANCSUB-Associação Nacional de Criadores de Suínos da Raça Bísara</t>
  </si>
  <si>
    <t>APETAL-Agrupamento de Produtores de Enchidos Tradicionais da Alentejo, Lda.</t>
  </si>
  <si>
    <t>CAB-Cooperativa Agrícola de Beja</t>
  </si>
  <si>
    <t>AMSG-Associação Mútua de Seguro de Gado-Mútua de Besto</t>
  </si>
  <si>
    <t>CAPRISERRA-Cooperativa de Produtors de cabrito da Raça Serrana, Lda.</t>
  </si>
  <si>
    <t>CASSEPEDRO-Cooperativa Agro-Pecuária de S. Pedro do Sul, C.R.L.</t>
  </si>
  <si>
    <t>TRADIÇÃO E QUALIDADE-Associação Interprofissional dos Produtos Aro-Alimentares de Trás-os-Montes</t>
  </si>
  <si>
    <t>AGRICERT Cerificação de Produtos Alimentares. Lda.</t>
  </si>
  <si>
    <t>CODIMACO-Certificação e Qualidade, Lda.</t>
  </si>
  <si>
    <t>SATIVA-Desenvolvimento Rural, Lda.</t>
  </si>
  <si>
    <t>IAMA-Instituto de Alimentação e Mercados Agrícolas</t>
  </si>
  <si>
    <t>CERTIS-Controlo e Certificação, Lda.</t>
  </si>
  <si>
    <t>BEIRA TRADIÇÃO-Certficação de Produtos da Beira, Lda.</t>
  </si>
  <si>
    <t>NORTE E QUALIDADE-Instituto de Certificação de Produtos Agro-Alimentares</t>
  </si>
  <si>
    <t>FRUTECO-Fruticultura Integrada, Lda.</t>
  </si>
  <si>
    <t>UNIPROFRUTAL-União dos Produtores Hortofrutícolas do Algarve</t>
  </si>
  <si>
    <t>SAGILAB-Laboratório de Análises Técnicas, Lda.</t>
  </si>
  <si>
    <t>QUEIJOSERPA</t>
  </si>
  <si>
    <t>APN-Agrupamento de Apicultores do Nordeste</t>
  </si>
  <si>
    <t>APN-Agrupamento de Apicultores do Nordeste-</t>
  </si>
  <si>
    <t>Não tem</t>
  </si>
  <si>
    <t>CARNALENTEJANA</t>
  </si>
  <si>
    <t>APCRS</t>
  </si>
  <si>
    <r>
      <t>(1)</t>
    </r>
    <r>
      <rPr>
        <sz val="9"/>
        <rFont val="Arial"/>
        <family val="2"/>
      </rPr>
      <t xml:space="preserve"> A fonte da informação da produção foi a do OC respectivo</t>
    </r>
  </si>
  <si>
    <t>Sim</t>
  </si>
  <si>
    <t>Queijo de Castelo Branco</t>
  </si>
  <si>
    <t xml:space="preserve">Queijo Picante da Beira Baixa </t>
  </si>
  <si>
    <t>Queijo Amarelo da B.Baixa DOP</t>
  </si>
  <si>
    <t>Queijo de Castelo Branco DOP</t>
  </si>
  <si>
    <t>Queijo Picante da B.Baixa DOP</t>
  </si>
  <si>
    <t>Queijo Terrincho</t>
  </si>
  <si>
    <t>Queijo de Évora</t>
  </si>
  <si>
    <t>Queijo Picante da Beira Baixa DOP</t>
  </si>
  <si>
    <t xml:space="preserve">Mel da Serra da Lousã </t>
  </si>
  <si>
    <t xml:space="preserve">Maracujá dos Açores/S.Miguel </t>
  </si>
  <si>
    <t>Maracujá dos Açores/S.Miguel</t>
  </si>
  <si>
    <t>Anona da Madeira</t>
  </si>
  <si>
    <t>n.r.-Inquérito não respondido</t>
  </si>
  <si>
    <t>n.r.</t>
  </si>
  <si>
    <r>
      <t xml:space="preserve">Queijo de Évora </t>
    </r>
    <r>
      <rPr>
        <vertAlign val="superscript"/>
        <sz val="10"/>
        <rFont val="Arial"/>
        <family val="2"/>
      </rPr>
      <t>(1)</t>
    </r>
  </si>
  <si>
    <r>
      <t>Queijo Terrincho</t>
    </r>
    <r>
      <rPr>
        <vertAlign val="superscript"/>
        <sz val="10"/>
        <color indexed="8"/>
        <rFont val="Arial"/>
        <family val="2"/>
      </rPr>
      <t>(1)</t>
    </r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</si>
  <si>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indexed="8"/>
        <rFont val="Arial"/>
        <family val="2"/>
      </rPr>
      <t>A fonte da informação da produção foi a do OC respectivo</t>
    </r>
  </si>
  <si>
    <t>n.r. - Inquérito não respondido</t>
  </si>
  <si>
    <r>
      <t>Carne da Charneca</t>
    </r>
    <r>
      <rPr>
        <vertAlign val="superscript"/>
        <sz val="10"/>
        <rFont val="Arial"/>
        <family val="2"/>
      </rPr>
      <t>(1)</t>
    </r>
  </si>
  <si>
    <t>Alheira de Mirandela</t>
  </si>
  <si>
    <t>Chouriço de Portalegre</t>
  </si>
  <si>
    <t>Farinheira de Portalegre</t>
  </si>
  <si>
    <t xml:space="preserve">Lombo Branco de Portalegre </t>
  </si>
  <si>
    <t xml:space="preserve">Lombo Enguitado de Portalegre </t>
  </si>
  <si>
    <t xml:space="preserve">Morcela de Cozer de Portalegre </t>
  </si>
  <si>
    <t xml:space="preserve">Morcela de Estremoz e Borba </t>
  </si>
  <si>
    <t xml:space="preserve">Paia de Lombo de Estremoz e Borba </t>
  </si>
  <si>
    <t xml:space="preserve">Paia de Toucinho de Estremoz e Borba </t>
  </si>
  <si>
    <t xml:space="preserve">Painho de Portalegre </t>
  </si>
  <si>
    <t>Carne de Bísaro Transmontano</t>
  </si>
  <si>
    <t xml:space="preserve">Morcela de Assar de Portalegre </t>
  </si>
  <si>
    <t xml:space="preserve">Paio de Estremoz e Borba  </t>
  </si>
  <si>
    <t>Salpicão de Vinhais</t>
  </si>
  <si>
    <t>Presunto de Barrancos</t>
  </si>
  <si>
    <t>Emp.transform., assoc. produtores e embaladores</t>
  </si>
  <si>
    <t>25.88</t>
  </si>
  <si>
    <t>50.44</t>
  </si>
  <si>
    <t>308.06</t>
  </si>
  <si>
    <t>396.99</t>
  </si>
  <si>
    <t>Carne de Bovino Cruzado L. Barroso IGP</t>
  </si>
  <si>
    <t>Vitela de Lafões IGP</t>
  </si>
  <si>
    <t>Carne Cachena da Peneda DOP</t>
  </si>
  <si>
    <t>Carne da Charneca DOP</t>
  </si>
  <si>
    <r>
      <t>Carne da Charneca DOP</t>
    </r>
    <r>
      <rPr>
        <vertAlign val="superscript"/>
        <sz val="10"/>
        <rFont val="Arial"/>
        <family val="2"/>
      </rPr>
      <t>(1)</t>
    </r>
  </si>
  <si>
    <r>
      <t>Alheira de Mirandela ETG RP</t>
    </r>
    <r>
      <rPr>
        <vertAlign val="superscript"/>
        <sz val="10"/>
        <rFont val="Arial"/>
        <family val="2"/>
      </rPr>
      <t>(1)</t>
    </r>
  </si>
  <si>
    <t>n.r.- Inquérito não respondido</t>
  </si>
  <si>
    <t>Queijo S. Jorge DOP</t>
  </si>
  <si>
    <t>Queijo São Jorge</t>
  </si>
  <si>
    <t>Queijo Rabaçal DOP</t>
  </si>
  <si>
    <r>
      <t>Queijo Rabaçal DOP</t>
    </r>
    <r>
      <rPr>
        <vertAlign val="superscript"/>
        <sz val="10"/>
        <rFont val="Arial"/>
        <family val="2"/>
      </rPr>
      <t>(1)</t>
    </r>
  </si>
  <si>
    <t>UCALSJ</t>
  </si>
  <si>
    <t>UCALSJ-União de Cooperativas Agrícolas de Lacticíneos de S. Jorge, U.C.R.L.</t>
  </si>
  <si>
    <t>CARNALENTEJANA, S.A. Agrupamento de Produtores de Bovinos da Raça Alentejana</t>
  </si>
  <si>
    <r>
      <t>Carne de Bovino Cruzado L. Barroso IGP</t>
    </r>
    <r>
      <rPr>
        <vertAlign val="superscript"/>
        <sz val="10"/>
        <rFont val="Arial"/>
        <family val="2"/>
      </rPr>
      <t>(1)</t>
    </r>
  </si>
  <si>
    <t>Borrego da Beira IGP</t>
  </si>
  <si>
    <t>Borrego de Montemor-o-Novo IGP</t>
  </si>
  <si>
    <t>Borrego do Baixo Alentejo IGP</t>
  </si>
  <si>
    <t>n.r</t>
  </si>
  <si>
    <t>Cordeiro Bragançano DOP</t>
  </si>
  <si>
    <t>Cordeiro de Barroso IGP</t>
  </si>
  <si>
    <r>
      <t>Chouriça de Vinhais IGP</t>
    </r>
    <r>
      <rPr>
        <vertAlign val="superscript"/>
        <sz val="10"/>
        <rFont val="Arial"/>
        <family val="2"/>
      </rPr>
      <t>(1)</t>
    </r>
  </si>
  <si>
    <r>
      <t>Morcela de Assar de Portalegre IGP</t>
    </r>
    <r>
      <rPr>
        <vertAlign val="superscript"/>
        <sz val="10"/>
        <rFont val="Arial"/>
        <family val="2"/>
      </rPr>
      <t>(2)</t>
    </r>
  </si>
  <si>
    <r>
      <t>Salpicão de Vinhais IGP</t>
    </r>
    <r>
      <rPr>
        <vertAlign val="superscript"/>
        <sz val="10"/>
        <rFont val="Arial"/>
        <family val="2"/>
      </rPr>
      <t>(1)</t>
    </r>
  </si>
  <si>
    <r>
      <t>Alheira de Vinhais IGP</t>
    </r>
    <r>
      <rPr>
        <vertAlign val="superscript"/>
        <sz val="10"/>
        <rFont val="Arial"/>
        <family val="2"/>
      </rPr>
      <t>(1)</t>
    </r>
  </si>
  <si>
    <r>
      <t>Butelo de Vinhais IGP</t>
    </r>
    <r>
      <rPr>
        <vertAlign val="superscript"/>
        <sz val="10"/>
        <rFont val="Arial"/>
        <family val="2"/>
      </rPr>
      <t>(1)</t>
    </r>
  </si>
  <si>
    <r>
      <t>Chouriça Doce de Vinhais IGP</t>
    </r>
    <r>
      <rPr>
        <vertAlign val="superscript"/>
        <sz val="10"/>
        <rFont val="Arial"/>
        <family val="2"/>
      </rPr>
      <t>(1)</t>
    </r>
  </si>
  <si>
    <r>
      <t>Chouriço Azedo de Vinhais IGP</t>
    </r>
    <r>
      <rPr>
        <vertAlign val="superscript"/>
        <sz val="10"/>
        <rFont val="Arial"/>
        <family val="2"/>
      </rPr>
      <t>(1)</t>
    </r>
  </si>
  <si>
    <t>Presunto e Paleta de Campo Maior e Elvas IGP</t>
  </si>
  <si>
    <t>Presunto e Paleta de Santana da Serra IGP</t>
  </si>
  <si>
    <t>Presunto de Vinhais DOP</t>
  </si>
  <si>
    <t>Cacholeira Branca de Portalegre IGP</t>
  </si>
  <si>
    <r>
      <t>Presunto de Barroso IGP</t>
    </r>
    <r>
      <rPr>
        <vertAlign val="superscript"/>
        <sz val="10"/>
        <rFont val="Arial"/>
        <family val="2"/>
      </rPr>
      <t>(1)</t>
    </r>
  </si>
  <si>
    <t>CERTIALENTEJO</t>
  </si>
  <si>
    <t>CERTALENTEJO-Certificação de Produtos Agrícolas. LDA.</t>
  </si>
  <si>
    <t>APAGAL-Associação para os Produtos Agro Alimentares Trdicionais Certificados.</t>
  </si>
  <si>
    <t>APAGAL</t>
  </si>
  <si>
    <r>
      <t>Vitela de Lafões IGP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</si>
  <si>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A fonte da informação da produção foi a do OC respectivo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</si>
  <si>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A fonte da informação da produção de 2008 foi a do OC respectivo</t>
    </r>
  </si>
  <si>
    <t>UCAAI-União de Cooperativas do Alentejo, U.C.R.L.</t>
  </si>
  <si>
    <r>
      <t>Queijo Rabaçal</t>
    </r>
    <r>
      <rPr>
        <vertAlign val="superscript"/>
        <sz val="10"/>
        <color indexed="8"/>
        <rFont val="Arial"/>
        <family val="2"/>
      </rPr>
      <t xml:space="preserve"> (1)(2)</t>
    </r>
  </si>
  <si>
    <t>AITAD</t>
  </si>
  <si>
    <t>AITAD-Associação Interprofissional de Azeite de Trá-os-Montes e Alto Douro</t>
  </si>
  <si>
    <t>CTCPAGA da RAM-Comissão Técnica de Certificação de Produtos Agrícolas e Géneros Alimentícios da RAM</t>
  </si>
  <si>
    <t>n.d. - Valor não disponível</t>
  </si>
  <si>
    <t>Cabrito da Beira IGP</t>
  </si>
  <si>
    <t>Cabrito ou Chibo do Alentejo IG</t>
  </si>
  <si>
    <t>Cabrito da Gralheira IGP</t>
  </si>
  <si>
    <t>n.r.- Inquérito não repondido</t>
  </si>
  <si>
    <t>Alheira de Vinhais IGP</t>
  </si>
  <si>
    <t>Butelo de Vinhais IGP</t>
  </si>
  <si>
    <t>Chouriça Doce de Vinhais IGP</t>
  </si>
  <si>
    <t>Chouriço Azedo de Vinhais IGP</t>
  </si>
  <si>
    <t>Carne de Bovino Cruzado dos Lameiros de Barroso IGP</t>
  </si>
  <si>
    <t>Borrego Serra da Estrela DOP</t>
  </si>
  <si>
    <t>Sem OC</t>
  </si>
  <si>
    <r>
      <t>Carne de bísaro Transmontano</t>
    </r>
    <r>
      <rPr>
        <vertAlign val="superscript"/>
        <sz val="10"/>
        <color indexed="8"/>
        <rFont val="Arial"/>
        <family val="2"/>
      </rPr>
      <t>(1)</t>
    </r>
  </si>
  <si>
    <t>Alheira de Barroso e Montalegre IGP</t>
  </si>
  <si>
    <t>Chouriço de Abóbora de Barroso Montalegre IGP</t>
  </si>
  <si>
    <t>Linguiça do Baixo Alentejo IGP</t>
  </si>
  <si>
    <t>Paio de Beja IGP</t>
  </si>
  <si>
    <t>Presunto de Barroso IGP</t>
  </si>
  <si>
    <t>Presunto do Alentejo DOP</t>
  </si>
  <si>
    <t>Salpicão de Barroso Montalegre IGP</t>
  </si>
  <si>
    <t>Sangueira de Barroso Montalegre IGP</t>
  </si>
  <si>
    <t>Preço     (€ /kg)</t>
  </si>
  <si>
    <t>Produção                       (kg)</t>
  </si>
  <si>
    <t>Preço mais frequente
(€/kg)</t>
  </si>
  <si>
    <t>Castanha da Terra Fria DOP</t>
  </si>
  <si>
    <t>Castanha dos Soutos da Lapa DOP</t>
  </si>
  <si>
    <t>Maçã de Portalegre IGP</t>
  </si>
  <si>
    <r>
      <t>Maçã Bravo de Esmolfe DOP</t>
    </r>
    <r>
      <rPr>
        <vertAlign val="superscript"/>
        <sz val="10"/>
        <color indexed="8"/>
        <rFont val="Arial"/>
        <family val="2"/>
      </rPr>
      <t>(2)</t>
    </r>
  </si>
  <si>
    <t>Preço mais frequente (€/kg)</t>
  </si>
  <si>
    <r>
      <t xml:space="preserve">Carcaças </t>
    </r>
    <r>
      <rPr>
        <b/>
        <sz val="11"/>
        <rFont val="Calibri"/>
        <family val="2"/>
      </rPr>
      <t>≤</t>
    </r>
    <r>
      <rPr>
        <b/>
        <sz val="11"/>
        <rFont val="Arial"/>
        <family val="2"/>
      </rPr>
      <t xml:space="preserve"> 7 kg</t>
    </r>
  </si>
  <si>
    <t>Carcaças ≤ 7 kg</t>
  </si>
  <si>
    <t xml:space="preserve">Valor da Produção € 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</si>
  <si>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</si>
  <si>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</si>
  <si>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</si>
  <si>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</si>
  <si>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</si>
  <si>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</si>
  <si>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</si>
  <si>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</si>
  <si>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</si>
  <si>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</si>
  <si>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</si>
  <si>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</si>
  <si>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</si>
  <si>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>Sangueira de Barroso Montalegre IGP</t>
    </r>
    <r>
      <rPr>
        <vertAlign val="superscript"/>
        <sz val="10"/>
        <rFont val="Arial"/>
        <family val="2"/>
      </rPr>
      <t>(1)</t>
    </r>
  </si>
  <si>
    <r>
      <t>Salpicão de Barroso Montalegre IGP</t>
    </r>
    <r>
      <rPr>
        <vertAlign val="superscript"/>
        <sz val="10"/>
        <rFont val="Arial"/>
        <family val="2"/>
      </rPr>
      <t>(1)</t>
    </r>
  </si>
  <si>
    <r>
      <t>Paio de Beja IGP</t>
    </r>
    <r>
      <rPr>
        <vertAlign val="superscript"/>
        <sz val="10"/>
        <rFont val="Arial"/>
        <family val="2"/>
      </rPr>
      <t>(1)</t>
    </r>
  </si>
  <si>
    <r>
      <t>Linguíça do Baixo Alentejo IGP</t>
    </r>
    <r>
      <rPr>
        <vertAlign val="superscript"/>
        <sz val="10"/>
        <rFont val="Arial"/>
        <family val="2"/>
      </rPr>
      <t>(1)</t>
    </r>
  </si>
  <si>
    <r>
      <t>Alheira de Barroso Montalegre IGP</t>
    </r>
    <r>
      <rPr>
        <vertAlign val="superscript"/>
        <sz val="10"/>
        <rFont val="Arial"/>
        <family val="2"/>
      </rPr>
      <t>(1)</t>
    </r>
  </si>
  <si>
    <r>
      <t>Chouriça de Carne de Barroso Montalegre IGP</t>
    </r>
    <r>
      <rPr>
        <vertAlign val="superscript"/>
        <sz val="10"/>
        <rFont val="Arial"/>
        <family val="2"/>
      </rPr>
      <t>(1)</t>
    </r>
  </si>
  <si>
    <r>
      <t>Chouriço de Abóbora de Barroso Montalegre IGP</t>
    </r>
    <r>
      <rPr>
        <vertAlign val="superscript"/>
        <sz val="10"/>
        <rFont val="Arial"/>
        <family val="2"/>
      </rPr>
      <t xml:space="preserve">(1) 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</si>
  <si>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>A fonte da informação da produção foi a do OC respectivo</t>
    </r>
  </si>
  <si>
    <t>Valor da Produção      (€ )</t>
  </si>
  <si>
    <t>Mel da Terra Quente</t>
  </si>
  <si>
    <t>Mel da Serra de Monchique DOP</t>
  </si>
  <si>
    <t>Mel da Terra Quente DOP</t>
  </si>
  <si>
    <t>Mel do Alentejo DOP</t>
  </si>
  <si>
    <t xml:space="preserve">Produção (kg) </t>
  </si>
  <si>
    <t>Valor da Produção (€)</t>
  </si>
  <si>
    <r>
      <t>Carne Barrosã DOP</t>
    </r>
    <r>
      <rPr>
        <vertAlign val="superscript"/>
        <sz val="10"/>
        <color indexed="8"/>
        <rFont val="Arial"/>
        <family val="2"/>
      </rPr>
      <t>(2)</t>
    </r>
  </si>
  <si>
    <t>n.d - Valor não disponível</t>
  </si>
  <si>
    <t>Preço mais frequente          (€ / kg peso carcaça)</t>
  </si>
  <si>
    <r>
      <rPr>
        <vertAlign val="superscript"/>
        <sz val="11"/>
        <color indexed="8"/>
        <rFont val="Arial"/>
        <family val="2"/>
      </rPr>
      <t>(1)</t>
    </r>
    <r>
      <rPr>
        <sz val="11"/>
        <color indexed="8"/>
        <rFont val="Arial"/>
        <family val="2"/>
      </rPr>
      <t xml:space="preserve">hL </t>
    </r>
  </si>
  <si>
    <r>
      <t>Maçã da Beira Alta IGP</t>
    </r>
    <r>
      <rPr>
        <vertAlign val="superscript"/>
        <sz val="10"/>
        <color indexed="8"/>
        <rFont val="Arial"/>
        <family val="2"/>
      </rPr>
      <t>(3)</t>
    </r>
  </si>
  <si>
    <r>
      <t>Amêndoa Douro DOP</t>
    </r>
    <r>
      <rPr>
        <vertAlign val="superscript"/>
        <sz val="10"/>
        <color indexed="8"/>
        <rFont val="Arial"/>
        <family val="2"/>
      </rPr>
      <t>(1)</t>
    </r>
  </si>
  <si>
    <r>
      <t>Castanha da Padrela DOP</t>
    </r>
    <r>
      <rPr>
        <vertAlign val="superscript"/>
        <sz val="10"/>
        <rFont val="Arial"/>
        <family val="2"/>
      </rPr>
      <t>(1)</t>
    </r>
  </si>
  <si>
    <r>
      <t>Castanha Marvão-Portalegre DOP</t>
    </r>
    <r>
      <rPr>
        <vertAlign val="superscript"/>
        <sz val="10"/>
        <rFont val="Arial"/>
        <family val="2"/>
      </rPr>
      <t>(1)</t>
    </r>
  </si>
  <si>
    <t>Ameixa d'Elvas</t>
  </si>
  <si>
    <t>Amêndoa Douro DOP</t>
  </si>
  <si>
    <t>Ameixa d'Elvas Fresca DOP</t>
  </si>
  <si>
    <t>Ameixa d'Elvas Confitada DOP</t>
  </si>
  <si>
    <t>Azeitona de Conserva Negrinha do Freixo DOP</t>
  </si>
  <si>
    <t>Castanha Marvão-Portalegre DOP</t>
  </si>
  <si>
    <t>Cereja S. Julião-Portalegre DOP</t>
  </si>
  <si>
    <t>Citrinos do Algarve IGP (laranja)</t>
  </si>
  <si>
    <r>
      <t>Maçã de Portalegre IGP</t>
    </r>
    <r>
      <rPr>
        <vertAlign val="superscript"/>
        <sz val="10"/>
        <rFont val="Arial"/>
        <family val="2"/>
      </rPr>
      <t>(1)</t>
    </r>
  </si>
  <si>
    <r>
      <t>Cereja S. Julião-Portalegre</t>
    </r>
    <r>
      <rPr>
        <vertAlign val="superscript"/>
        <sz val="10"/>
        <rFont val="Arial"/>
        <family val="2"/>
      </rPr>
      <t>(1)</t>
    </r>
  </si>
  <si>
    <r>
      <t>Azeitona de Conserva Negrinha do Freixo</t>
    </r>
    <r>
      <rPr>
        <vertAlign val="superscript"/>
        <sz val="9.5"/>
        <rFont val="Arial"/>
        <family val="2"/>
      </rPr>
      <t>(1)</t>
    </r>
  </si>
  <si>
    <t>Categoria  Extra</t>
  </si>
  <si>
    <t>Categoria  II</t>
  </si>
  <si>
    <t>Categoria I</t>
  </si>
  <si>
    <t xml:space="preserve">Citrinos do Algarve IGP (outros, excepto limão) </t>
  </si>
  <si>
    <t>Valor da Produção               (€ )</t>
  </si>
  <si>
    <t>Azeite de Trás-os-Montes DOP</t>
  </si>
  <si>
    <t>Virgem extra</t>
  </si>
  <si>
    <t>Virgem</t>
  </si>
  <si>
    <t>Valor da Produção                 (€ )</t>
  </si>
  <si>
    <r>
      <t>Carne de Bísaro Transmontano DOP</t>
    </r>
    <r>
      <rPr>
        <vertAlign val="superscript"/>
        <sz val="10"/>
        <rFont val="Arial"/>
        <family val="2"/>
      </rPr>
      <t>(1)</t>
    </r>
  </si>
  <si>
    <t>Mel do Ribatejo Norte DOP</t>
  </si>
  <si>
    <t>n.d.- Valor não disponível</t>
  </si>
  <si>
    <t>Ameixa d'Elvas  Fresca DOP</t>
  </si>
  <si>
    <t>Ameixa d'Elvas  Confitada DOP</t>
  </si>
  <si>
    <t>Citrinos do Algarve IGP (Laranja)</t>
  </si>
  <si>
    <t>Citrinos do Algarve IGP (Limão)</t>
  </si>
  <si>
    <t>Citrinos do Algarve IGP (Outros)</t>
  </si>
  <si>
    <t>Citrinos do Algarve IGP (limão)</t>
  </si>
  <si>
    <t>Citrinos do Algarve IGP (outros)</t>
  </si>
  <si>
    <t>Produção Nacional (toneladas)</t>
  </si>
  <si>
    <t>Ameixa</t>
  </si>
  <si>
    <t>Amêndoa</t>
  </si>
  <si>
    <t>Ananás</t>
  </si>
  <si>
    <t>Anona</t>
  </si>
  <si>
    <t>Azeitona</t>
  </si>
  <si>
    <t>Castanha</t>
  </si>
  <si>
    <t>Cereja</t>
  </si>
  <si>
    <t>Citrinos</t>
  </si>
  <si>
    <t>Maçã</t>
  </si>
  <si>
    <t>Maracujá</t>
  </si>
  <si>
    <t>Pera</t>
  </si>
  <si>
    <t>Pêssego</t>
  </si>
  <si>
    <r>
      <t>Azeite</t>
    </r>
    <r>
      <rPr>
        <vertAlign val="superscript"/>
        <sz val="10"/>
        <color indexed="8"/>
        <rFont val="Arial"/>
        <family val="2"/>
      </rPr>
      <t xml:space="preserve"> (1)</t>
    </r>
  </si>
  <si>
    <t>Agrupamento</t>
  </si>
  <si>
    <t>Produtores</t>
  </si>
  <si>
    <t>Outra Entidade</t>
  </si>
  <si>
    <t>Local ou Regional</t>
  </si>
  <si>
    <t>Nacional</t>
  </si>
  <si>
    <t>Internacional, EU</t>
  </si>
  <si>
    <t>Internacional, fora da EU</t>
  </si>
  <si>
    <t>Arroz Carolino das Lezírias Ribatejanas IG</t>
  </si>
  <si>
    <t>Batata Doce de Aljezur IG</t>
  </si>
  <si>
    <t>Ameixa d'Elvas DOP Fresca</t>
  </si>
  <si>
    <t>Ameixa d'Elvas DOP Confitada</t>
  </si>
  <si>
    <t>Internacional, UE</t>
  </si>
  <si>
    <t>Internacional, fora da UE</t>
  </si>
  <si>
    <t>Cordeiro Bragançano</t>
  </si>
  <si>
    <t>Borrego da Beira</t>
  </si>
  <si>
    <r>
      <t>Cabrito da Gralheira</t>
    </r>
    <r>
      <rPr>
        <vertAlign val="superscript"/>
        <sz val="10"/>
        <rFont val="Arial"/>
        <family val="2"/>
      </rPr>
      <t>(1)</t>
    </r>
  </si>
  <si>
    <r>
      <t>Cabrito de Barroso</t>
    </r>
    <r>
      <rPr>
        <vertAlign val="superscript"/>
        <sz val="10"/>
        <rFont val="Arial"/>
        <family val="2"/>
      </rPr>
      <t>(3)</t>
    </r>
  </si>
  <si>
    <r>
      <t>Cabrito ou Chibo do Alentejo</t>
    </r>
    <r>
      <rPr>
        <vertAlign val="superscript"/>
        <sz val="10"/>
        <rFont val="Arial"/>
        <family val="2"/>
      </rPr>
      <t>(2)(3)</t>
    </r>
  </si>
  <si>
    <t>Cabrito da Gralheira</t>
  </si>
  <si>
    <r>
      <t>Mel das Terras Altas do Minho DOP</t>
    </r>
    <r>
      <rPr>
        <vertAlign val="superscript"/>
        <sz val="10"/>
        <color indexed="8"/>
        <rFont val="Arial"/>
        <family val="2"/>
      </rPr>
      <t>(2)</t>
    </r>
  </si>
  <si>
    <r>
      <t>Mel de Barroso DOP</t>
    </r>
    <r>
      <rPr>
        <vertAlign val="superscript"/>
        <sz val="10"/>
        <color indexed="8"/>
        <rFont val="Arial"/>
        <family val="2"/>
      </rPr>
      <t>(1)</t>
    </r>
  </si>
  <si>
    <t>Mel da Serra de Monchique</t>
  </si>
  <si>
    <t>Mel do Alentejo</t>
  </si>
  <si>
    <r>
      <t>Mel do Parque de Montesinho DOP</t>
    </r>
    <r>
      <rPr>
        <vertAlign val="superscript"/>
        <sz val="10"/>
        <color indexed="8"/>
        <rFont val="Arial"/>
        <family val="2"/>
      </rPr>
      <t>(1)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</si>
  <si>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A fonte da informação da produção de 2008 foi a do OC respectivo</t>
    </r>
  </si>
  <si>
    <r>
      <t>Azeites do Norte Alentejano DOP</t>
    </r>
    <r>
      <rPr>
        <vertAlign val="superscript"/>
        <sz val="10"/>
        <color indexed="8"/>
        <rFont val="Arial"/>
        <family val="2"/>
      </rPr>
      <t>(1)</t>
    </r>
  </si>
  <si>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Para o preço de 2008 considerou-se o preço de 2009</t>
    </r>
  </si>
  <si>
    <r>
      <t>Cordeiro de Barroso</t>
    </r>
    <r>
      <rPr>
        <vertAlign val="superscript"/>
        <sz val="10"/>
        <color indexed="8"/>
        <rFont val="Arial"/>
        <family val="2"/>
      </rPr>
      <t>(1)</t>
    </r>
  </si>
  <si>
    <r>
      <t>Borrego de Montemor-o-Novo</t>
    </r>
    <r>
      <rPr>
        <vertAlign val="superscript"/>
        <sz val="10"/>
        <rFont val="Arial"/>
        <family val="2"/>
      </rPr>
      <t>(1)</t>
    </r>
  </si>
  <si>
    <r>
      <t>Cordeiro Bragançano DOP</t>
    </r>
    <r>
      <rPr>
        <vertAlign val="superscript"/>
        <sz val="10"/>
        <rFont val="Arial"/>
        <family val="2"/>
      </rPr>
      <t>(1)</t>
    </r>
  </si>
  <si>
    <r>
      <t>Cordeiro de Barroso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IGP</t>
    </r>
    <r>
      <rPr>
        <vertAlign val="superscript"/>
        <sz val="10"/>
        <color indexed="8"/>
        <rFont val="Arial"/>
        <family val="2"/>
      </rPr>
      <t>(1)</t>
    </r>
  </si>
  <si>
    <r>
      <t>Borrego de Montemor-o-Novo IGP</t>
    </r>
    <r>
      <rPr>
        <vertAlign val="superscript"/>
        <sz val="10"/>
        <rFont val="Arial"/>
        <family val="2"/>
      </rPr>
      <t>(1)</t>
    </r>
  </si>
  <si>
    <r>
      <t>Borrego do Baixo Alentejo IGP</t>
    </r>
    <r>
      <rPr>
        <vertAlign val="superscript"/>
        <sz val="10"/>
        <rFont val="Arial"/>
        <family val="2"/>
      </rPr>
      <t>(1)</t>
    </r>
  </si>
  <si>
    <r>
      <t>Borrego Serra da Estrela DOP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</si>
  <si>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A fonte da informação da produção foi a do OC respectivo</t>
    </r>
  </si>
  <si>
    <r>
      <t>(2)</t>
    </r>
    <r>
      <rPr>
        <sz val="9"/>
        <rFont val="Arial"/>
        <family val="2"/>
      </rPr>
      <t xml:space="preserve"> A fonte da informação da produção de 2009 foi a do OC respectivo</t>
    </r>
  </si>
  <si>
    <t xml:space="preserve">Queijo Amarelo da Beira Baixa </t>
  </si>
  <si>
    <r>
      <t>Queijo de Azeitão</t>
    </r>
    <r>
      <rPr>
        <vertAlign val="superscript"/>
        <sz val="10"/>
        <rFont val="Arial"/>
        <family val="2"/>
      </rPr>
      <t>(3)</t>
    </r>
  </si>
  <si>
    <t>Queijo Amarelo da Beira Baixa DOP</t>
  </si>
  <si>
    <r>
      <t>Queijo de Azeitão DOP</t>
    </r>
    <r>
      <rPr>
        <vertAlign val="superscript"/>
        <sz val="10"/>
        <rFont val="Arial"/>
        <family val="2"/>
      </rPr>
      <t xml:space="preserve">(2) </t>
    </r>
  </si>
  <si>
    <t>Queijo de Azeitão  DOP</t>
  </si>
  <si>
    <r>
      <t>Carne Barrosã</t>
    </r>
    <r>
      <rPr>
        <vertAlign val="superscript"/>
        <sz val="10"/>
        <color indexed="8"/>
        <rFont val="Arial"/>
        <family val="2"/>
      </rPr>
      <t>(2)</t>
    </r>
  </si>
  <si>
    <r>
      <t>Carne de Bovino Cruzado dos Lameiros de Barroso</t>
    </r>
    <r>
      <rPr>
        <vertAlign val="superscript"/>
        <sz val="10"/>
        <rFont val="Arial"/>
        <family val="2"/>
      </rPr>
      <t>(1)</t>
    </r>
  </si>
  <si>
    <r>
      <t>Vitela de Lafões</t>
    </r>
    <r>
      <rPr>
        <vertAlign val="superscript"/>
        <sz val="10"/>
        <rFont val="Arial"/>
        <family val="2"/>
      </rPr>
      <t>(1)</t>
    </r>
  </si>
  <si>
    <r>
      <t>Cordeiro Bragançano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</si>
  <si>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9"/>
        <color indexed="8"/>
        <rFont val="Arial"/>
        <family val="2"/>
      </rPr>
      <t xml:space="preserve">(1) </t>
    </r>
    <r>
      <rPr>
        <sz val="9"/>
        <color indexed="8"/>
        <rFont val="Arial"/>
        <family val="2"/>
      </rPr>
      <t>A fonte da informação da produção foi a do OC respectivo</t>
    </r>
  </si>
  <si>
    <r>
      <t>Cordeiro de Barroso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IGP</t>
    </r>
  </si>
  <si>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>OC em transição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</si>
  <si>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IG a partir de 8 de Outubro de 2009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</si>
  <si>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A fonte da informação da produção para o ano de 2008 foi a do OC respectivo</t>
    </r>
  </si>
  <si>
    <t>Borrego do Baixo Alentejo</t>
  </si>
  <si>
    <r>
      <t>Borrego Serra da Estrela</t>
    </r>
    <r>
      <rPr>
        <vertAlign val="superscript"/>
        <sz val="10"/>
        <rFont val="Arial"/>
        <family val="2"/>
      </rPr>
      <t>(2)</t>
    </r>
  </si>
  <si>
    <r>
      <rPr>
        <vertAlign val="superscript"/>
        <sz val="9"/>
        <color indexed="8"/>
        <rFont val="Arial"/>
        <family val="2"/>
      </rPr>
      <t xml:space="preserve">(2) </t>
    </r>
    <r>
      <rPr>
        <sz val="9"/>
        <color indexed="8"/>
        <rFont val="Arial"/>
        <family val="2"/>
      </rPr>
      <t>A fonte da informação da produção do ano 2009 foi a do OC respectivo</t>
    </r>
  </si>
  <si>
    <t xml:space="preserve">Não </t>
  </si>
  <si>
    <t>APOMA</t>
  </si>
  <si>
    <t>APOMA-Associação dos Produtores de Ovos Moles de Aveiro</t>
  </si>
  <si>
    <t>Agrupamentos do Queijo (14)</t>
  </si>
  <si>
    <t>Agrupamentos da carne de Bovino (13)</t>
  </si>
  <si>
    <t>Agrupamentos da carne de Ovino (8)</t>
  </si>
  <si>
    <t>Agrupamentos da carne de Caprino (6)</t>
  </si>
  <si>
    <t>Agrupamentos da carne de Suíno (2)</t>
  </si>
  <si>
    <t>Agrupamentos do Mel (9)</t>
  </si>
  <si>
    <r>
      <t>Queijo Rabaçal</t>
    </r>
    <r>
      <rPr>
        <vertAlign val="superscript"/>
        <sz val="10"/>
        <color indexed="8"/>
        <rFont val="Arial"/>
        <family val="2"/>
      </rPr>
      <t xml:space="preserve"> </t>
    </r>
  </si>
  <si>
    <t>Carne de Bovino Cruzado dos Lameiros de Barroso</t>
  </si>
  <si>
    <t>Carne Cachena da Peneda</t>
  </si>
  <si>
    <t>Carne da Charneca</t>
  </si>
  <si>
    <t>Vitela de Lafões</t>
  </si>
  <si>
    <t>Borrego de Montemor-o-Novo</t>
  </si>
  <si>
    <t>Borrego Serra da Estrela</t>
  </si>
  <si>
    <t>Cordeiro de Barroso</t>
  </si>
  <si>
    <t xml:space="preserve">Paio de Beja </t>
  </si>
  <si>
    <t>Presunto de Barroso</t>
  </si>
  <si>
    <t>Paio de Estremoz e Borba</t>
  </si>
  <si>
    <t>Presunto de Vinhais</t>
  </si>
  <si>
    <t xml:space="preserve">Presunto do Alentejo </t>
  </si>
  <si>
    <t xml:space="preserve">Salpicão de Barroso Montalegre </t>
  </si>
  <si>
    <t>Sangueira de Barroso Montalegre</t>
  </si>
  <si>
    <t>Paia de Toucinho de Estremoz e Borba</t>
  </si>
  <si>
    <t>Paia de Lombo de Estremoz e Borba</t>
  </si>
  <si>
    <t xml:space="preserve">Chouriço Grosso de Estremoz e Borba </t>
  </si>
  <si>
    <t xml:space="preserve">Farinheira de Portalegre </t>
  </si>
  <si>
    <t xml:space="preserve">Chouriço de Abóbora de Barroso Montalegre </t>
  </si>
  <si>
    <t xml:space="preserve">Linguíça do Baixo Alentejo </t>
  </si>
  <si>
    <t>Chouriço de Carne de Estremoz e Borba</t>
  </si>
  <si>
    <t xml:space="preserve">Chouriço Azedo de Vinhais </t>
  </si>
  <si>
    <t>Chouriça Doce de Vinhais</t>
  </si>
  <si>
    <t>Alheira de Barroso Montalegre</t>
  </si>
  <si>
    <t xml:space="preserve">Alheira de Vinhais </t>
  </si>
  <si>
    <t>Butelo de Vinhais</t>
  </si>
  <si>
    <t>Cacholeira Branca de Portalegre</t>
  </si>
  <si>
    <t xml:space="preserve">Chouriça de Carne de Barroso Montalegre </t>
  </si>
  <si>
    <t xml:space="preserve">Chouriça de Vinhais </t>
  </si>
  <si>
    <r>
      <t>Alheira de Barroso Montalegre</t>
    </r>
    <r>
      <rPr>
        <vertAlign val="superscript"/>
        <sz val="10"/>
        <rFont val="Arial"/>
        <family val="2"/>
      </rPr>
      <t>(1)</t>
    </r>
  </si>
  <si>
    <r>
      <t>Alheira de Mirandela</t>
    </r>
    <r>
      <rPr>
        <vertAlign val="superscript"/>
        <sz val="10"/>
        <rFont val="Arial"/>
        <family val="2"/>
      </rPr>
      <t>(1)</t>
    </r>
  </si>
  <si>
    <r>
      <t>Chouriça de Carne de Barroso Montalegre</t>
    </r>
    <r>
      <rPr>
        <vertAlign val="superscript"/>
        <sz val="10"/>
        <rFont val="Arial"/>
        <family val="2"/>
      </rPr>
      <t>(1)</t>
    </r>
  </si>
  <si>
    <r>
      <t>Chouriça de Vinhais</t>
    </r>
    <r>
      <rPr>
        <vertAlign val="superscript"/>
        <sz val="10"/>
        <rFont val="Arial"/>
        <family val="2"/>
      </rPr>
      <t>(1)</t>
    </r>
  </si>
  <si>
    <r>
      <t>Chouriço de Abóbora de Barroso Montalegre</t>
    </r>
    <r>
      <rPr>
        <vertAlign val="superscript"/>
        <sz val="10"/>
        <rFont val="Arial"/>
        <family val="2"/>
      </rPr>
      <t xml:space="preserve">(1) </t>
    </r>
  </si>
  <si>
    <r>
      <t>Linguíça do Baixo Alentejo</t>
    </r>
    <r>
      <rPr>
        <vertAlign val="superscript"/>
        <sz val="10"/>
        <rFont val="Arial"/>
        <family val="2"/>
      </rPr>
      <t>(1)</t>
    </r>
  </si>
  <si>
    <t>Morcela de Cozer de Portalegre</t>
  </si>
  <si>
    <r>
      <t>Paio de Beja</t>
    </r>
    <r>
      <rPr>
        <vertAlign val="superscript"/>
        <sz val="10"/>
        <rFont val="Arial"/>
        <family val="2"/>
      </rPr>
      <t>(1)</t>
    </r>
  </si>
  <si>
    <r>
      <t>Presunto de Barroso</t>
    </r>
    <r>
      <rPr>
        <vertAlign val="superscript"/>
        <sz val="10"/>
        <rFont val="Arial"/>
        <family val="2"/>
      </rPr>
      <t>(1)</t>
    </r>
  </si>
  <si>
    <r>
      <t>Salpicão de Barroso Montalegre</t>
    </r>
    <r>
      <rPr>
        <vertAlign val="superscript"/>
        <sz val="10"/>
        <rFont val="Arial"/>
        <family val="2"/>
      </rPr>
      <t>(1)</t>
    </r>
  </si>
  <si>
    <r>
      <t>Salpicão de Vinhais</t>
    </r>
    <r>
      <rPr>
        <vertAlign val="superscript"/>
        <sz val="10"/>
        <rFont val="Arial"/>
        <family val="2"/>
      </rPr>
      <t>(1)</t>
    </r>
  </si>
  <si>
    <r>
      <t>Sangueira de Barroso Montalegre</t>
    </r>
    <r>
      <rPr>
        <vertAlign val="superscript"/>
        <sz val="10"/>
        <rFont val="Arial"/>
        <family val="2"/>
      </rPr>
      <t>(1)</t>
    </r>
  </si>
  <si>
    <t>Mel do Ribatejo Norte</t>
  </si>
  <si>
    <t>Ovos Moles de Aveiro</t>
  </si>
  <si>
    <t>Agrupamentos dos Frutos (17)</t>
  </si>
  <si>
    <t>Agrupamentos do Azeite (6)</t>
  </si>
  <si>
    <t>Agrupamentos de Produtos de Salsicharia (7)</t>
  </si>
  <si>
    <t xml:space="preserve">Agrupamentos das Hortícolas e dos Cereais(3)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</si>
  <si>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Agrupamentos dos Produtos de Pastelaria(1)</t>
  </si>
  <si>
    <t>Queijo Amarelo da Beira Baixa</t>
  </si>
  <si>
    <t>Carne Bravo do Ribatejo</t>
  </si>
  <si>
    <t>APCRS-Associação Portuguesa de caprinicultores de Raça Serpentina</t>
  </si>
  <si>
    <t>CAPRISSERRA</t>
  </si>
  <si>
    <t>Cabrito do Alentejo</t>
  </si>
  <si>
    <t>Percentagem de respostas</t>
  </si>
  <si>
    <t xml:space="preserve">Agrupamentos (70) </t>
  </si>
  <si>
    <r>
      <t>Azeitona de Conserva Negrinha do Freixo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</si>
  <si>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9"/>
        <rFont val="Arial"/>
        <family val="2"/>
      </rPr>
      <t xml:space="preserve">(2) </t>
    </r>
    <r>
      <rPr>
        <sz val="9"/>
        <rFont val="Arial"/>
        <family val="2"/>
      </rPr>
      <t>Em 2008 a produção controlada da categoria I foi de 183.590 kg e da categoria II foi de 136.691 kg. Em 2009 a produção controlada da categoria I foi de 231.814 kg e da categoria II foi de 240.191 kg.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</si>
  <si>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Em 2008 a produção controlada da categoria I foi de 494.114 kg e da categoria II foi de 797.915 kg. Em 2009 a produção controlada da categoria I foi de 764.573 kg e da categoria II foi de 919.423 kg.</t>
    </r>
  </si>
  <si>
    <t xml:space="preserve">Ameixa d'Elvas Fresca DOP </t>
  </si>
  <si>
    <t xml:space="preserve">Ameixa d'Elvas Confitada DOP </t>
  </si>
  <si>
    <t xml:space="preserve">Citrinos do Algarve Limão IGP </t>
  </si>
  <si>
    <t xml:space="preserve">Citrinos do Algarve Laranja IGP </t>
  </si>
  <si>
    <t xml:space="preserve">Citrinos do Algarve Outros IGP </t>
  </si>
  <si>
    <r>
      <t>Queijo de Évora DOP</t>
    </r>
    <r>
      <rPr>
        <vertAlign val="superscript"/>
        <sz val="10"/>
        <rFont val="Arial"/>
        <family val="2"/>
      </rPr>
      <t>(1)(3)</t>
    </r>
  </si>
  <si>
    <r>
      <t>Queijo de Azeitão DOP</t>
    </r>
    <r>
      <rPr>
        <vertAlign val="superscript"/>
        <sz val="10"/>
        <rFont val="Arial"/>
        <family val="2"/>
      </rPr>
      <t xml:space="preserve">(2)(4) </t>
    </r>
  </si>
  <si>
    <t>Internacional, U.E.</t>
  </si>
  <si>
    <t>Internacional, fora da U.E.</t>
  </si>
  <si>
    <r>
      <t>(3)</t>
    </r>
    <r>
      <rPr>
        <sz val="9"/>
        <rFont val="Arial"/>
        <family val="2"/>
      </rPr>
      <t xml:space="preserve"> A fonte da informação da produção foi a do OC respectivo</t>
    </r>
  </si>
  <si>
    <t>n.r. - nquérito não respondido</t>
  </si>
  <si>
    <t xml:space="preserve">N.º de Explorações </t>
  </si>
  <si>
    <t>Citrinos do Algarve, Laranja IGP</t>
  </si>
  <si>
    <t>Citrinos do Algarve, Limão</t>
  </si>
  <si>
    <t>Citrinos do Algarve, Limão IGP</t>
  </si>
  <si>
    <t>Citrinos do Algarve, Outros IGP</t>
  </si>
  <si>
    <t>Citrinos do Algarve,  Laranja IGP</t>
  </si>
  <si>
    <t xml:space="preserve">Citrinos do Algarve, Limão IGP </t>
  </si>
  <si>
    <t>Citrinos do Algarve, Laranja</t>
  </si>
  <si>
    <t>Citrinos do Algarve, Outros</t>
  </si>
  <si>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hL </t>
    </r>
  </si>
  <si>
    <r>
      <t>(1)</t>
    </r>
    <r>
      <rPr>
        <sz val="9"/>
        <rFont val="Arial"/>
        <family val="2"/>
      </rPr>
      <t xml:space="preserve"> produção em hectolitros (hL)</t>
    </r>
  </si>
  <si>
    <r>
      <t>Queijo</t>
    </r>
    <r>
      <rPr>
        <sz val="9"/>
        <rFont val="Arial"/>
        <family val="2"/>
      </rPr>
      <t>: referem-se à produção nacional de queijos curados</t>
    </r>
  </si>
  <si>
    <r>
      <t>Carne</t>
    </r>
    <r>
      <rPr>
        <sz val="9"/>
        <rFont val="Arial"/>
        <family val="2"/>
      </rPr>
      <t>: referem-se às reses abatidas e aprovadas para consumo no Continente, abrangendo apenas, no caso dos ovinos a categoria dos borregos de &lt; 10 kg de carcaça, no caso dos caprinos a categoria dos cabritos e para os suínos os porcos de engorda</t>
    </r>
  </si>
  <si>
    <r>
      <t>Azeite</t>
    </r>
    <r>
      <rPr>
        <sz val="9"/>
        <rFont val="Arial"/>
        <family val="2"/>
      </rPr>
      <t>: referem-se à produção de azeite virgem até 2º de acidez</t>
    </r>
  </si>
  <si>
    <r>
      <t>Batata de Trás-os-Montes</t>
    </r>
    <r>
      <rPr>
        <vertAlign val="superscript"/>
        <sz val="10"/>
        <color indexed="8"/>
        <rFont val="Arial"/>
        <family val="2"/>
      </rPr>
      <t>(1)</t>
    </r>
  </si>
  <si>
    <t xml:space="preserve">Média Ponderada </t>
  </si>
  <si>
    <t>Média Pnderada</t>
  </si>
  <si>
    <t xml:space="preserve">Hortícolas e Cereais </t>
  </si>
  <si>
    <r>
      <t>(1)</t>
    </r>
    <r>
      <rPr>
        <sz val="9"/>
        <rFont val="Arial"/>
        <family val="2"/>
      </rPr>
      <t xml:space="preserve"> O valor dos Queijos de Évora e Serpa foi calculado com base nos preços de 2005.</t>
    </r>
  </si>
  <si>
    <t>EDM+TM</t>
  </si>
  <si>
    <t>BL+BI</t>
  </si>
  <si>
    <r>
      <t>Queijo Serpa</t>
    </r>
    <r>
      <rPr>
        <vertAlign val="superscript"/>
        <sz val="10"/>
        <color indexed="8"/>
        <rFont val="Arial"/>
        <family val="2"/>
      </rPr>
      <t>(1)</t>
    </r>
  </si>
  <si>
    <r>
      <t>Queijo Serpa DOP</t>
    </r>
    <r>
      <rPr>
        <vertAlign val="superscript"/>
        <sz val="10"/>
        <color indexed="8"/>
        <rFont val="Arial"/>
        <family val="2"/>
      </rPr>
      <t>(1)</t>
    </r>
  </si>
  <si>
    <t>Queijo Serpa DOP</t>
  </si>
  <si>
    <r>
      <t>Queijo Serpa DOP</t>
    </r>
    <r>
      <rPr>
        <vertAlign val="superscript"/>
        <sz val="10"/>
        <color indexed="8"/>
        <rFont val="Arial"/>
        <family val="2"/>
      </rPr>
      <t>(1)(3)</t>
    </r>
  </si>
  <si>
    <t>Queijo do Pico</t>
  </si>
  <si>
    <t>APQP</t>
  </si>
  <si>
    <t>Queijo do Pico DOP</t>
  </si>
  <si>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>A fonte da informação da produção foi a do OC respectivo</t>
    </r>
  </si>
  <si>
    <r>
      <rPr>
        <vertAlign val="superscript"/>
        <sz val="9"/>
        <color indexed="8"/>
        <rFont val="Arial"/>
        <family val="2"/>
      </rPr>
      <t>(2)</t>
    </r>
    <r>
      <rPr>
        <sz val="9"/>
        <color indexed="8"/>
        <rFont val="Arial"/>
        <family val="2"/>
      </rPr>
      <t>Em 2008 o OC era Sicó Qualidade-Centro de Controlo e Certificação de Produtos Agro-Alimentares da Área de Sicó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</si>
  <si>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>A fonte da informação da produção de 2009 foi a do OC respectivo</t>
    </r>
  </si>
  <si>
    <r>
      <rPr>
        <vertAlign val="superscript"/>
        <sz val="9"/>
        <color indexed="8"/>
        <rFont val="Arial"/>
        <family val="2"/>
      </rPr>
      <t>(3)</t>
    </r>
    <r>
      <rPr>
        <sz val="9"/>
        <color indexed="8"/>
        <rFont val="Arial"/>
        <family val="2"/>
      </rPr>
      <t>OC em transição</t>
    </r>
  </si>
  <si>
    <r>
      <t>Cabrito de Barroso IGP</t>
    </r>
    <r>
      <rPr>
        <vertAlign val="superscript"/>
        <sz val="10"/>
        <rFont val="Arial"/>
        <family val="2"/>
      </rPr>
      <t>(1)</t>
    </r>
  </si>
  <si>
    <r>
      <t>Cabrito ou Chibo do Alentejo IG</t>
    </r>
    <r>
      <rPr>
        <vertAlign val="superscript"/>
        <sz val="10"/>
        <rFont val="Arial"/>
        <family val="2"/>
      </rPr>
      <t>(1)(2)</t>
    </r>
  </si>
  <si>
    <r>
      <t>Cabrito da Gralheira IGP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</si>
  <si>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>Foram utilizados os preços de 2005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</si>
  <si>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>Considerou-se para o ano de 2009 o preço do ano de 2008</t>
    </r>
  </si>
  <si>
    <t>Produção dos Produtos de Salsicharia 2008</t>
  </si>
  <si>
    <t>Produção dos Produtos de Salsicharia 2009</t>
  </si>
  <si>
    <t>Alheira de Barroso Montalegre IGP</t>
  </si>
  <si>
    <t>Linguíça do Baixo Alentejo IGP</t>
  </si>
  <si>
    <r>
      <t>Mel de Barroso</t>
    </r>
    <r>
      <rPr>
        <vertAlign val="superscript"/>
        <sz val="10"/>
        <color indexed="8"/>
        <rFont val="Arial"/>
        <family val="2"/>
      </rPr>
      <t>(1)</t>
    </r>
  </si>
  <si>
    <r>
      <t>Mel do Parque de Montesinho</t>
    </r>
    <r>
      <rPr>
        <vertAlign val="superscript"/>
        <sz val="10"/>
        <color indexed="8"/>
        <rFont val="Arial"/>
        <family val="2"/>
      </rPr>
      <t>(1)</t>
    </r>
  </si>
  <si>
    <t>Emp.transform., associações de produtores e embaladores</t>
  </si>
  <si>
    <t>n.r. -Inquérito não respondido</t>
  </si>
  <si>
    <r>
      <t>Amêndoa Douro</t>
    </r>
    <r>
      <rPr>
        <vertAlign val="superscript"/>
        <sz val="10"/>
        <color indexed="8"/>
        <rFont val="Arial"/>
        <family val="2"/>
      </rPr>
      <t>(1)</t>
    </r>
  </si>
  <si>
    <r>
      <t>Castanha da Padrela</t>
    </r>
    <r>
      <rPr>
        <vertAlign val="superscript"/>
        <sz val="10"/>
        <rFont val="Arial"/>
        <family val="2"/>
      </rPr>
      <t>(1)</t>
    </r>
  </si>
  <si>
    <r>
      <t>Maçã de Portalegre</t>
    </r>
    <r>
      <rPr>
        <vertAlign val="superscript"/>
        <sz val="10"/>
        <rFont val="Arial"/>
        <family val="2"/>
      </rPr>
      <t>(1)</t>
    </r>
  </si>
  <si>
    <r>
      <t>Castanha Marvão-Portalegre</t>
    </r>
    <r>
      <rPr>
        <vertAlign val="superscript"/>
        <sz val="10"/>
        <rFont val="Arial"/>
        <family val="2"/>
      </rPr>
      <t>(1)</t>
    </r>
  </si>
  <si>
    <t>Pêra</t>
  </si>
  <si>
    <r>
      <t>Frutos</t>
    </r>
    <r>
      <rPr>
        <sz val="9"/>
        <rFont val="Arial"/>
        <family val="2"/>
      </rPr>
      <t xml:space="preserve">: referem-se à produção de ameixa, amêndoa, anona, azeitona de mesa, castanha, cereja, citrinos, maçã, maracujá, pêra e pêssego em Portugal. </t>
    </r>
  </si>
  <si>
    <t>CQSJ</t>
  </si>
  <si>
    <t>APIGARBE-Associação dos Apicultores do barlavento Algarvio</t>
  </si>
  <si>
    <t>FRUTACOR-Cooperativa Agrícola Açoriana de Hortofruticulturas, C.R.L.</t>
  </si>
  <si>
    <t>MONTEMORMEL-Associação de Apicultores do Concelho de Montemor-o-Novo</t>
  </si>
  <si>
    <t>CAPRISERRA-Cooperativa de Produtores de Cabrito da Raça Serrana, Lda.</t>
  </si>
  <si>
    <t>OVITEC-Cooperativa dos Produtores de Carne de Ovinos da Terra Quente, C.R.L.</t>
  </si>
  <si>
    <t>LEICRAS-Cooperativa de Produtores de Leite de Cabra Serrana, C.R.L.</t>
  </si>
  <si>
    <t>APCRS-Associação Portuguesa de Caprinicultores de Raça Serpentina</t>
  </si>
  <si>
    <t>LOUSAMEL-Cooperativa Agrícola de Agricultores da Lousã e Concelhos Limítrofes</t>
  </si>
  <si>
    <t xml:space="preserve">'Produtos certificados </t>
  </si>
  <si>
    <t>CQSJ-Confraria de Queijo de S. Jorge</t>
  </si>
  <si>
    <t>SAGILAB</t>
  </si>
  <si>
    <t>DRAP</t>
  </si>
  <si>
    <t>Norte</t>
  </si>
  <si>
    <t>Beiras</t>
  </si>
  <si>
    <t>Açores</t>
  </si>
  <si>
    <t>Alentejo</t>
  </si>
  <si>
    <t>Madeira</t>
  </si>
  <si>
    <t>Algarve</t>
  </si>
  <si>
    <t xml:space="preserve">Presunto ou Paleta do Alentejo </t>
  </si>
  <si>
    <t>Falta</t>
  </si>
  <si>
    <t>Proteção Comunitária</t>
  </si>
  <si>
    <t>Proteção Nacional</t>
  </si>
  <si>
    <t>Proteção</t>
  </si>
  <si>
    <t>N.º de Queijarias</t>
  </si>
  <si>
    <t>Venda direta 
ao consumidor</t>
  </si>
  <si>
    <r>
      <t>Cabrito da Gralheira IGP</t>
    </r>
    <r>
      <rPr>
        <vertAlign val="superscript"/>
        <sz val="10"/>
        <rFont val="Arial"/>
        <family val="2"/>
      </rPr>
      <t>(1)</t>
    </r>
  </si>
  <si>
    <r>
      <t>Cabrito de Barroso IGP</t>
    </r>
    <r>
      <rPr>
        <vertAlign val="superscript"/>
        <sz val="10"/>
        <rFont val="Arial"/>
        <family val="2"/>
      </rPr>
      <t>(3)</t>
    </r>
  </si>
  <si>
    <r>
      <t>Cabrito ou Chibo do Alentejo IG</t>
    </r>
    <r>
      <rPr>
        <vertAlign val="superscript"/>
        <sz val="10"/>
        <rFont val="Arial"/>
        <family val="2"/>
      </rPr>
      <t>(2)(3)</t>
    </r>
  </si>
  <si>
    <t>Preço mais frequente (€/kg peso carcaça)</t>
  </si>
  <si>
    <t>N.º de Unidades
de transformação</t>
  </si>
  <si>
    <t>N.º de Explorações</t>
  </si>
  <si>
    <t>Batata Doce de Aljezur IGP</t>
  </si>
  <si>
    <t>Arroz Carolino das Lezírias Ribatejanas IGP</t>
  </si>
  <si>
    <t xml:space="preserve">Batata Doce de Aljezur IGP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</si>
  <si>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Batata de Trás-os-Montes IGP</t>
    </r>
    <r>
      <rPr>
        <vertAlign val="superscript"/>
        <sz val="10"/>
        <color indexed="8"/>
        <rFont val="Arial"/>
        <family val="2"/>
      </rPr>
      <t>(1)</t>
    </r>
  </si>
  <si>
    <r>
      <t>Batata Doce de Aljezur IGP</t>
    </r>
    <r>
      <rPr>
        <vertAlign val="superscript"/>
        <sz val="10"/>
        <rFont val="Arial"/>
        <family val="2"/>
      </rPr>
      <t>(1)</t>
    </r>
  </si>
  <si>
    <r>
      <t>Batata de Trás-os-MontesIGP</t>
    </r>
    <r>
      <rPr>
        <vertAlign val="superscript"/>
        <sz val="10"/>
        <color indexed="8"/>
        <rFont val="Arial"/>
        <family val="2"/>
      </rPr>
      <t>(1)</t>
    </r>
  </si>
  <si>
    <r>
      <t>Batata Doce de Aljezur IGP</t>
    </r>
    <r>
      <rPr>
        <vertAlign val="superscript"/>
        <sz val="10"/>
        <color indexed="8"/>
        <rFont val="Arial"/>
        <family val="2"/>
      </rPr>
      <t>(1)</t>
    </r>
  </si>
  <si>
    <r>
      <t>Arroz Carolino das Lezírias Ribatejanas</t>
    </r>
    <r>
      <rPr>
        <vertAlign val="superscript"/>
        <sz val="10"/>
        <rFont val="Arial"/>
        <family val="2"/>
      </rPr>
      <t>(2)</t>
    </r>
  </si>
  <si>
    <r>
      <t>Batata Doce de Aljezur</t>
    </r>
    <r>
      <rPr>
        <vertAlign val="superscript"/>
        <sz val="10"/>
        <color indexed="8"/>
        <rFont val="Arial"/>
        <family val="2"/>
      </rPr>
      <t>(1)(3)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</si>
  <si>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IGP desde 15 de julho de 2008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</si>
  <si>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IGP desde 17 de agosto de 2009 </t>
    </r>
  </si>
  <si>
    <r>
      <t>Ovos Moles de Aveiro</t>
    </r>
    <r>
      <rPr>
        <vertAlign val="superscript"/>
        <sz val="10"/>
        <rFont val="Arial"/>
        <family val="2"/>
      </rPr>
      <t>(1)(2)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</si>
  <si>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IGP desde 7 de abril de 2009</t>
    </r>
  </si>
  <si>
    <r>
      <t>Alheira de Vinhais</t>
    </r>
    <r>
      <rPr>
        <vertAlign val="superscript"/>
        <sz val="10"/>
        <rFont val="Arial"/>
        <family val="2"/>
      </rPr>
      <t>(1)(2)</t>
    </r>
  </si>
  <si>
    <r>
      <t>Presunto ou Presunto Bísaro de Vinhais</t>
    </r>
    <r>
      <rPr>
        <vertAlign val="superscript"/>
        <sz val="10"/>
        <rFont val="Arial"/>
        <family val="2"/>
      </rPr>
      <t xml:space="preserve">(2) </t>
    </r>
  </si>
  <si>
    <r>
      <t>Chouriça Doce de Vinhais</t>
    </r>
    <r>
      <rPr>
        <vertAlign val="superscript"/>
        <sz val="10"/>
        <rFont val="Arial"/>
        <family val="2"/>
      </rPr>
      <t>(1)(3)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</si>
  <si>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IGP desde 16 de julho de 2008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</si>
  <si>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>IGP desde 25 de julho de 2008</t>
    </r>
  </si>
  <si>
    <r>
      <t>Butelo ou Bucho ou Chouriço de Ossos de Vinhais</t>
    </r>
    <r>
      <rPr>
        <vertAlign val="superscript"/>
        <sz val="10"/>
        <rFont val="Arial"/>
        <family val="2"/>
      </rPr>
      <t>(1)(3)</t>
    </r>
  </si>
  <si>
    <r>
      <t>Presunto ou Paleta de Campo Maior e Elvas</t>
    </r>
    <r>
      <rPr>
        <vertAlign val="superscript"/>
        <sz val="10"/>
        <rFont val="Arial"/>
        <family val="2"/>
      </rPr>
      <t>(4)</t>
    </r>
  </si>
  <si>
    <r>
      <t>Presunto ou Paleta de Santana da Serra</t>
    </r>
    <r>
      <rPr>
        <vertAlign val="superscript"/>
        <sz val="10"/>
        <rFont val="Arial"/>
        <family val="2"/>
      </rPr>
      <t>(4)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</si>
  <si>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>IGP desde 25 de setembro de 2008</t>
    </r>
  </si>
  <si>
    <r>
      <t>Chouriço Azedo ou Azedo ou Chouriço de Pão de Vinhais</t>
    </r>
    <r>
      <rPr>
        <vertAlign val="superscript"/>
        <sz val="10"/>
        <rFont val="Arial"/>
        <family val="2"/>
      </rPr>
      <t>(1)(4)</t>
    </r>
  </si>
  <si>
    <r>
      <t>Presunto ou Paleta do Alentejo</t>
    </r>
    <r>
      <rPr>
        <vertAlign val="superscript"/>
        <sz val="10"/>
        <rFont val="Arial"/>
        <family val="2"/>
      </rPr>
      <t xml:space="preserve">(5) 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</si>
  <si>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>DOP desde 25 de setembro de 2008</t>
    </r>
  </si>
  <si>
    <r>
      <t>AÇO</t>
    </r>
    <r>
      <rPr>
        <b/>
        <vertAlign val="superscript"/>
        <sz val="11"/>
        <rFont val="Arial"/>
        <family val="2"/>
      </rPr>
      <t>(*)</t>
    </r>
  </si>
  <si>
    <r>
      <rPr>
        <vertAlign val="superscript"/>
        <sz val="9"/>
        <color indexed="8"/>
        <rFont val="Arial"/>
        <family val="2"/>
      </rPr>
      <t>(*)</t>
    </r>
    <r>
      <rPr>
        <sz val="9"/>
        <color indexed="8"/>
        <rFont val="Arial"/>
        <family val="2"/>
      </rPr>
      <t>Não foi contabilizado o caso de não resposta</t>
    </r>
  </si>
  <si>
    <t>Setores</t>
  </si>
  <si>
    <t>Produtos com nome protegido efetivamente comercializados como tal/Produtos com nome protegido (%)</t>
  </si>
  <si>
    <t>2 - Caracterização das Produções com Nome Protegido</t>
  </si>
  <si>
    <t>2.1 - Setor do Queijo</t>
  </si>
  <si>
    <t>Quadro 2.6.2 - Caracterização da Produção dos Produtos de Salsicharia</t>
  </si>
  <si>
    <t>Quadro 2.8.2 - Caracterização da Produção do Azeite</t>
  </si>
  <si>
    <t>*não inclui o caso de não resposta</t>
  </si>
  <si>
    <t>d.c.</t>
  </si>
  <si>
    <t>Queijo São Jorge DOP</t>
  </si>
  <si>
    <t>2.2 - Setor da Carne de Bovino</t>
  </si>
  <si>
    <t>2.3 - Setor da Carne de Ovino</t>
  </si>
  <si>
    <t>2.4 - Setor da Carne de Caprino</t>
  </si>
  <si>
    <t>2.5 - Setor da Carne de Suíno</t>
  </si>
  <si>
    <t>2.6 - Setor da Salsicharia</t>
  </si>
  <si>
    <t>2.7 - Setor do Mel</t>
  </si>
  <si>
    <t>2.8 - Setor do Azeite</t>
  </si>
  <si>
    <t>2.10 - Setor das Hortícolas e Cereais</t>
  </si>
  <si>
    <t>3 - Comercialização dos Produtos com Nome Protegido</t>
  </si>
  <si>
    <t>4 - Distribuição Regional e Evolução da Produção com Nome Protegido</t>
  </si>
  <si>
    <r>
      <t xml:space="preserve">Queijo </t>
    </r>
    <r>
      <rPr>
        <vertAlign val="superscript"/>
        <sz val="10"/>
        <color indexed="8"/>
        <rFont val="Arial"/>
        <family val="2"/>
      </rPr>
      <t>(1)(2)</t>
    </r>
  </si>
  <si>
    <r>
      <rPr>
        <vertAlign val="superscript"/>
        <sz val="9"/>
        <color indexed="8"/>
        <rFont val="Arial"/>
        <family val="2"/>
      </rPr>
      <t xml:space="preserve">(2) </t>
    </r>
    <r>
      <rPr>
        <sz val="9"/>
        <color indexed="8"/>
        <rFont val="Arial"/>
        <family val="2"/>
      </rPr>
      <t>O valor do Queijo de Azeitão para o ano de 2009 foi calculado com base no preço de 2008</t>
    </r>
  </si>
  <si>
    <t>v.c.</t>
  </si>
  <si>
    <t>v.c. -Valor confidencial</t>
  </si>
  <si>
    <t>Preço mais frequente para produto certificado
(€/kg)</t>
  </si>
  <si>
    <r>
      <t>Mel do Ribatejo Norte</t>
    </r>
    <r>
      <rPr>
        <vertAlign val="superscript"/>
        <sz val="10"/>
        <color indexed="8"/>
        <rFont val="Arial"/>
        <family val="2"/>
      </rPr>
      <t>(3)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</si>
  <si>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>OC em transição</t>
    </r>
  </si>
  <si>
    <r>
      <t>Mel das Terras Altas do Minho</t>
    </r>
    <r>
      <rPr>
        <vertAlign val="superscript"/>
        <sz val="10"/>
        <color indexed="8"/>
        <rFont val="Arial"/>
        <family val="2"/>
      </rPr>
      <t>(2)</t>
    </r>
  </si>
  <si>
    <t>Produção certificada (toneladas)</t>
  </si>
  <si>
    <t>Produção certificada / Produção nacional (%)</t>
  </si>
  <si>
    <t>Produção certificada
(kg)</t>
  </si>
  <si>
    <t>Valor da Produção certificada (€)</t>
  </si>
  <si>
    <t>Produção certificada/ Produção nacional (%)</t>
  </si>
  <si>
    <t>Preço do produto certificado</t>
  </si>
  <si>
    <t>IAMA/CTCC</t>
  </si>
  <si>
    <t>Produtos com nome protegido efetivamente 
comercializados como tal  (n.º)</t>
  </si>
  <si>
    <t>Produtos com nome protegido (n.º)</t>
  </si>
  <si>
    <t>Tabela 2.0 - Produtos com Nnomes Protegidos segundo o Tipo de Proteção por Setor</t>
  </si>
  <si>
    <t>Tabela 2.1.1 - Queijos com nomes protegidos</t>
  </si>
  <si>
    <t xml:space="preserve">Tabela 2.1.2 - Caracterização da Produção de Queijo </t>
  </si>
  <si>
    <r>
      <t xml:space="preserve">Tabela 2.1.3 - Preços do Queijo </t>
    </r>
    <r>
      <rPr>
        <b/>
        <sz val="11"/>
        <rFont val="Arial"/>
        <family val="2"/>
      </rPr>
      <t xml:space="preserve">(preço da 1ª transação, incluindo IVA) </t>
    </r>
  </si>
  <si>
    <t>Tabela 2.1.4 - Calendário de Comercialização de Queijo</t>
  </si>
  <si>
    <t>Tabela 2.1.5 - Modalidades de Escoamento do Queijo</t>
  </si>
  <si>
    <t>Tabela 2.1.6- Valor da Produção do Queijo</t>
  </si>
  <si>
    <t xml:space="preserve">Tabela 2.1.7 - Comercialização do Queijo      </t>
  </si>
  <si>
    <t xml:space="preserve">Tabela 2.1.8 - Mercado de Destino do Queijo      </t>
  </si>
  <si>
    <t>Tabela 1.2.1 - Carne de bovino com nomes protegidos</t>
  </si>
  <si>
    <t xml:space="preserve">Tabela 1.2.2 - N.º de Explorações aderentes da Carne de Bovino       </t>
  </si>
  <si>
    <t>Tabela 2.2.3 - Produção de Carne de bovino com nomes protegidos</t>
  </si>
  <si>
    <t xml:space="preserve">Tabela 2.2.5 -Preços da carne não certificada ao criador da Carne de Bovino (Preço mais frequente: €/kg peso carcaça)       </t>
  </si>
  <si>
    <t xml:space="preserve">Tabela 2.2.6 - Distribuição dos abates da Carne de Bovino        </t>
  </si>
  <si>
    <t xml:space="preserve">Tabela 2.2.7 - Modalidades de Escoamento da Carne de Bovino       </t>
  </si>
  <si>
    <t xml:space="preserve">Tabela 2.2.8 - Valor da Produção da Carne de Bovino      </t>
  </si>
  <si>
    <t xml:space="preserve">Tabela 2.2.9 - Comercialização da Carne de Bovino      </t>
  </si>
  <si>
    <t xml:space="preserve">Tabela 2.2.10 - Mercado de Destino da Carne de Bovino      </t>
  </si>
  <si>
    <t>Tabela 2.3.1 - Carne de ovino com nomes protegidos</t>
  </si>
  <si>
    <t xml:space="preserve">Tabela 2.3.2 - N.º de Explorações aderentes  da Carne de Ovino </t>
  </si>
  <si>
    <t xml:space="preserve">Tabela 2.3.3 - Produção da Carne de Ovino </t>
  </si>
  <si>
    <t xml:space="preserve">Tabela 2.3.6 - Distribuição dos abates  da Carne de Ovino  </t>
  </si>
  <si>
    <t xml:space="preserve">Tabela 2.3.7 - Modalidades de Escoamento  da Carne de Ovino </t>
  </si>
  <si>
    <t>Tabela 1.1.6- Valor da Produção da Carne de Ovino</t>
  </si>
  <si>
    <t xml:space="preserve">Tabela 2.3.9 - Comercialização da Carne de Ovino      </t>
  </si>
  <si>
    <t xml:space="preserve">Tabela 2.3.10 - Mercado de Destino da Carne de Ovino      </t>
  </si>
  <si>
    <t>Tabela 1.4.1 - Carne de caprino com nomes protegidos</t>
  </si>
  <si>
    <t xml:space="preserve">Tabela 1.4.2 - Nº de Explorações aderentes da Carne de Caprino </t>
  </si>
  <si>
    <t xml:space="preserve">Tabela 1.4.3 - Produção da Carne de Caprino </t>
  </si>
  <si>
    <t xml:space="preserve">Tabela 2.4.6 - Distribuição dos abates da Carne de Caprino  </t>
  </si>
  <si>
    <t xml:space="preserve">Tabela 2.4.7 - Modalidades de Escoamento da Carne de Caprino </t>
  </si>
  <si>
    <t>Tabela 2.4.8- Valor da Produção da Carne de Caprino</t>
  </si>
  <si>
    <t>Tabela 2.4.9 - Comercialização da Carne de Caprino</t>
  </si>
  <si>
    <t>Tabela 2.4.10 - Mercado de Destino da Carne de caprino</t>
  </si>
  <si>
    <t>Tabela 2.5.1 - Carne de suíno com nomes protegidos</t>
  </si>
  <si>
    <t xml:space="preserve">Tabela 2.5.2 - Nº de Explorações aderentes da Carne de Suíno </t>
  </si>
  <si>
    <t xml:space="preserve">Tabela 2.5.3 - Produção da Carne de Suíno </t>
  </si>
  <si>
    <t xml:space="preserve">Tabela 2.5.6- Distribuição dos abates da Carne de Suíno  </t>
  </si>
  <si>
    <t xml:space="preserve">Tabela 2.5.7 - Modalidades de Escoamento da Carne de Suíno  </t>
  </si>
  <si>
    <t>Tabela 2.5.8- Valor da Produção da Carne de Suíno</t>
  </si>
  <si>
    <t>Tabela 2.5.9 - Comercialização da Carne de Suíno</t>
  </si>
  <si>
    <t>Tabela 2.5.10 - Mercado de Destino da Carne de Suíno</t>
  </si>
  <si>
    <t>Tabela 2.6.1 - Produtos de salsicharia com nomes protegidos</t>
  </si>
  <si>
    <t>Tabela 2.6.2 - Caracterização da Produção dos Produtos de Salsicharia</t>
  </si>
  <si>
    <r>
      <t xml:space="preserve">Tabela 2.6.3 - Preços dos Produtos de Salsicharia </t>
    </r>
    <r>
      <rPr>
        <b/>
        <sz val="11"/>
        <rFont val="Arial"/>
        <family val="2"/>
      </rPr>
      <t>(preço mais frequente da 1ª transacção, €/kg)</t>
    </r>
  </si>
  <si>
    <t>Tabela 2.6.4 - Calendário de Comercialização dos Produtos de Salsicharia</t>
  </si>
  <si>
    <t xml:space="preserve">Tabela 2.6.5 - Modalidades de Escoamento dos Produtos de Salsicharia </t>
  </si>
  <si>
    <t>Tabela 2.6.6- Valor da Produção dos Produtos de Salsicharia</t>
  </si>
  <si>
    <t>Tabela 2.6.7 - Comercialização dos Produtos de Salsicharia</t>
  </si>
  <si>
    <t>Tabela 2.6.8 - Mercado de Destino dos Produtos de Salsicharia</t>
  </si>
  <si>
    <t>Tabela 2.7.1 - Méis com nomes protegidos</t>
  </si>
  <si>
    <t>Tabela 2.7.2 - Caracterização da Produção do Mel</t>
  </si>
  <si>
    <r>
      <t xml:space="preserve">Tabela 2.7.3 - Preços do Mel                                                                              </t>
    </r>
    <r>
      <rPr>
        <b/>
        <sz val="11"/>
        <rFont val="Arial"/>
        <family val="2"/>
      </rPr>
      <t>(Preço mais frequente da 1ª transacção, € /kg)</t>
    </r>
  </si>
  <si>
    <t>Tabela 2.7.4 - Calendário de Comercialização do Mel</t>
  </si>
  <si>
    <t xml:space="preserve">Tabela 2.7.5 - Modalidades de Escoamento do Mel </t>
  </si>
  <si>
    <t>Tabela 2.7.6 Valor da Produção do Mel</t>
  </si>
  <si>
    <t xml:space="preserve">Tabela 2.7.7 - Comercialização do Mel     </t>
  </si>
  <si>
    <t>Tabela 2.7.8 - Mercado de Destino do Mel</t>
  </si>
  <si>
    <t>Tabela 2.8.1 - Azeites com nomes protegidos</t>
  </si>
  <si>
    <t>Tabela 2.8.4 Calendário de Comercialização do Azeite</t>
  </si>
  <si>
    <t xml:space="preserve">Tabela 2.8.5 - Modalidades de Escoamento do Azeite </t>
  </si>
  <si>
    <t>Tabela 2.8.6 - Valor da Produção do Azeite</t>
  </si>
  <si>
    <t>Tabela 2.8.7 - Comercialização do Azeite</t>
  </si>
  <si>
    <t>Tabela 2.8.8 - Mercado de Destino do Azeite</t>
  </si>
  <si>
    <t>Tabela 2.9.1 - Frutos com nomes protegidos</t>
  </si>
  <si>
    <t>Tabela 2.9.2 - Caracterização da Produção dos Frutos</t>
  </si>
  <si>
    <r>
      <t xml:space="preserve">Tabela 2.9.3 - Preços dos Frutos </t>
    </r>
    <r>
      <rPr>
        <b/>
        <sz val="11"/>
        <rFont val="Arial"/>
        <family val="2"/>
      </rPr>
      <t>(Preço mais frequente da 1ª transacção, € / kg)</t>
    </r>
  </si>
  <si>
    <t>Tabela 2.9.4 - Calendário de Comercialização dos Frutos</t>
  </si>
  <si>
    <t xml:space="preserve">Tabela 2.9.5 - Modalidades de Escoamento dos Frutos </t>
  </si>
  <si>
    <t>Tabela 2.9.7 - Comercialização dos Frutos</t>
  </si>
  <si>
    <t>Tabela 2.9.6- Valor da Produção dos Frutos</t>
  </si>
  <si>
    <t xml:space="preserve">Tabela 2.9.8 - Mercado de Destino dos Frutos  </t>
  </si>
  <si>
    <t>Tabela 2.10.1 - Hortícolas e Cereais com nomes protegidos</t>
  </si>
  <si>
    <t>Tabela 2.10.2 - Caracterização da Produção dos Hortícolas e Cereais</t>
  </si>
  <si>
    <r>
      <t xml:space="preserve">Tabela 2.10.3 - Preços dos Hortícolas e Cereais                                                       </t>
    </r>
    <r>
      <rPr>
        <b/>
        <sz val="11"/>
        <rFont val="Arial"/>
        <family val="2"/>
      </rPr>
      <t xml:space="preserve"> (preço mais frequente da 1ª transacção, € / kg)</t>
    </r>
  </si>
  <si>
    <t>Tabela 2.10.4 - Calendário de Comercialização dos Hortícolas e Cereais</t>
  </si>
  <si>
    <t xml:space="preserve">Tabela 2.10.5 - Modalidades de Escoamento dos Hortícolas e Cereais </t>
  </si>
  <si>
    <t xml:space="preserve">Tabela 2.10.6- Valor da Produção dos dos Hortícolas e Cereais </t>
  </si>
  <si>
    <t xml:space="preserve">Tabela 2.10.7 - Comercialização dos Hortícolas e Cereais </t>
  </si>
  <si>
    <t xml:space="preserve">Tabela 2.10.8 - Mercado de Destino dos Hortícolas e Cereais </t>
  </si>
  <si>
    <t>Tabela 2.11.1 - Produtos de Pastelaria com nomes protegidos</t>
  </si>
  <si>
    <t>Tabela 3.1 - Entidades que procederam à comercialização (Quantidades)   (%)</t>
  </si>
  <si>
    <t>Tabela 3.2 - Mercados de destino (Quantidades)</t>
  </si>
  <si>
    <t xml:space="preserve">Tabela 4.1 - Distribuição por Região Agrária </t>
  </si>
  <si>
    <t>Tabela 4.2 - Produtos com Nomes Protegidos e a Produção Nacional</t>
  </si>
  <si>
    <t xml:space="preserve">Tabela 4.3 - Valor das produções com nome protegido  </t>
  </si>
  <si>
    <t>Tabela 4.4 - Evolução das produções certificadas de 2005 a 2009</t>
  </si>
  <si>
    <t>Tabela 2.1.2 - Caracterização da Produção do Queijo</t>
  </si>
  <si>
    <t>Tabela 2.1.3 - Preços do Queijo</t>
  </si>
  <si>
    <t>Tabela 2.1.4 - Calendário de Comercialização do Queijo</t>
  </si>
  <si>
    <t>Tabela 2.1.6 - Valor da Produção do Queijo</t>
  </si>
  <si>
    <t>Tabela 2.1.7 - Comercialização do Queijo</t>
  </si>
  <si>
    <t>Tabela 2.1.8 - Mercado de destino do Queijo</t>
  </si>
  <si>
    <t>Tabela 2.2.1 - Carne de bovino com nomes protegidos</t>
  </si>
  <si>
    <t>Tabela 2.2.2 - N.º de Explorações aderentes da Carne de Bovino</t>
  </si>
  <si>
    <t>Tabela 2.2.3 - Produção da Carne de Bovino</t>
  </si>
  <si>
    <t>Tabela 2.2.4 - Preços ao Agrupamento da Carne de Bovino</t>
  </si>
  <si>
    <t>Tabela 2.2.5 - Preços da Carne de Bovino não certificada ao criador</t>
  </si>
  <si>
    <t>Tabela 2.2.6 - Distribuição dos abates da Carne de Bovino</t>
  </si>
  <si>
    <t>Tabela 2.2.7 - Modalidades de Escoamento da Carne de Bovino</t>
  </si>
  <si>
    <t>Tabela 2.2.8 - Valor da Produção da Carne de Bovino</t>
  </si>
  <si>
    <t>Tabela 2.2.9 - Comercialização da Carne de Bovino</t>
  </si>
  <si>
    <t>Tabela 2.2.10 - Mercado de destino da Carne de Bovino</t>
  </si>
  <si>
    <t>Tabela 2.3.2 - N.º de Explorações aderentes da Carne de Ovino</t>
  </si>
  <si>
    <t>Tabela 2.3.3 - Produção da Carne de Ovino</t>
  </si>
  <si>
    <t>Tabela 2.3.4 - Preços ao Agrupamento da Carne de Ovino</t>
  </si>
  <si>
    <t>Tabela 2.3.5 - Preços da Carne de Ovino não certificada ao criador</t>
  </si>
  <si>
    <t>Tabela 2.3.6 - Distribuição dos abates da Carne de Ovino</t>
  </si>
  <si>
    <t>Tabela 2.3.7 - Modalidades de Escoamento da Carne de Ovino</t>
  </si>
  <si>
    <t>Tabela 2.3.8 - Valor da Produção da Carne de Ovino</t>
  </si>
  <si>
    <t>Tabela 2.3.9 - Comercialização da Carne de Ovino</t>
  </si>
  <si>
    <t>Tabela 2.3.10 - Mercado de destino da Carne de Ovino</t>
  </si>
  <si>
    <t>Tabela 2.4.1 - Carne de Caprino  com nomes protegidos</t>
  </si>
  <si>
    <t xml:space="preserve">Tabela 2.4.2 - N.º de Explorações aderentes da Carne de Caprino </t>
  </si>
  <si>
    <t xml:space="preserve">Tabela 2.4.3 - Produção da Carne de Caprino </t>
  </si>
  <si>
    <t xml:space="preserve">Tabela 2.4.4 - Preços ao Agrupamento da Carne de Caprino </t>
  </si>
  <si>
    <t>Tabela 2.4.5 - Preços da Carne de Caprino não certificada ao criador</t>
  </si>
  <si>
    <t xml:space="preserve">Tabela 2.4.6 - Distribuição dos abates da Carne de Caprino </t>
  </si>
  <si>
    <t>Tabela 2.4.7 - Modalidades de Escoamento da Carne de caprino</t>
  </si>
  <si>
    <t xml:space="preserve">Tabela 2.4.8 - Valor da Produção da Carne de Caprino </t>
  </si>
  <si>
    <t xml:space="preserve">Tabela 2.4.10 - Mercado de destino da Carne de Caprino </t>
  </si>
  <si>
    <t>Tabela 2.5.1 - Carne de Suíno com nomes protegidos</t>
  </si>
  <si>
    <t xml:space="preserve">Tabela 2.5.2 - N.º de Explorações aderentes da Carne de Suíno </t>
  </si>
  <si>
    <t xml:space="preserve">Tabela 2.5.4 - Preços ao Agrupamento da Carne de Suíno </t>
  </si>
  <si>
    <t>Tabela 2.5.5 - Preços da Carne de Suíno não certificada ao criador</t>
  </si>
  <si>
    <t xml:space="preserve">Tabela 2.5.6 - Distribuição dos abates da Carne de Suíno  </t>
  </si>
  <si>
    <t xml:space="preserve">Tabela 2.5.7 - Modalidades de Escoamento da Carne de Suíno </t>
  </si>
  <si>
    <t>Tabela 2.5.8 - Valor da Produção da Carne de Suíno</t>
  </si>
  <si>
    <t>Tabela 2.5.10 - Mercado de destino da Carne de Suíno</t>
  </si>
  <si>
    <t>Tabela 2.6.1 - Produtos de Salsicharia com nomes protegidos</t>
  </si>
  <si>
    <t>Tabela 2.6.3 - Preços dos Produtos de Salsicharia</t>
  </si>
  <si>
    <t>Tabela 2.6.5 - Modalidades de Escoamento dos Produtos de Salsicharia</t>
  </si>
  <si>
    <t>Tabela 2.6.6 - Valor de Produção dos Produtos de Salsicharia</t>
  </si>
  <si>
    <t>Tabela 6.6.8 - Mercado de destino dos Produtos de Salsicharia</t>
  </si>
  <si>
    <t>Tabela 2.7.3 - Preços do Mel</t>
  </si>
  <si>
    <t>Tabela 2.7.6 - Valor da Produção do Mel</t>
  </si>
  <si>
    <t>Tabela 2.7.7 - Comercialização do Mel</t>
  </si>
  <si>
    <t>Tabela 2.7.8 - Mercado de destino do Mel</t>
  </si>
  <si>
    <t>Tabela 2.8.2 - Caracterização da Produção do Azeite</t>
  </si>
  <si>
    <t>Tabela 2.8.3 - Preços do Azeite</t>
  </si>
  <si>
    <t>Tabela 2.8.4 - Calendário de Comercialização do Azeite</t>
  </si>
  <si>
    <t>Tabela 2.8.5 - Modalidades de Escoamento do Azeite</t>
  </si>
  <si>
    <t>Tabela 2.8.8 - Mercado de destino do Azeite</t>
  </si>
  <si>
    <t>Tabela 2.9.3 - Preços dos Frutos</t>
  </si>
  <si>
    <t>Tabela 2.9.5 - Modalidades de Escoamento dos Frutos</t>
  </si>
  <si>
    <t>Tabela 2.9.6 - Valor da Produção dos Frutos</t>
  </si>
  <si>
    <t>Tabela 2.9.8 - Mercado de destino dos Frutos</t>
  </si>
  <si>
    <t>Tabela 2.10.3 - Preços dos Hortícolas e Cereais</t>
  </si>
  <si>
    <t>Tabela 2.10.5 - Modalidades de Escoamento dos Hortícolas e Cereais</t>
  </si>
  <si>
    <t>Tabela 2.10.6 - Valor da Produção dos Hortícolas e Cereais</t>
  </si>
  <si>
    <t>Tabela 2.10.7 - Comercialização dos dos Hortícolas e Cereais</t>
  </si>
  <si>
    <t>Tabela 2.10.8 - Mercado de destino dos dos Hortícolas e Cereais</t>
  </si>
  <si>
    <t>Tabela 2.11.1 - Produtos de Pastelaria com Nomes Protegidos</t>
  </si>
  <si>
    <t>Tabela 3.1 - Entidades que procederam à comercialização</t>
  </si>
  <si>
    <t xml:space="preserve">Tabela 3.2 - Mercados de destino </t>
  </si>
  <si>
    <t>Tabela 4.2 - Produtos com nomes protegidos e a produção nacional</t>
  </si>
  <si>
    <t>Tabela 4.3 - Valor das produções com nome protegido</t>
  </si>
  <si>
    <t>Tabela 4.4 - Evolução das produções com nome protegido de 2005 a 2009</t>
  </si>
  <si>
    <t>Valor da Produção                      (€)</t>
  </si>
  <si>
    <t>kg/carcaça</t>
  </si>
  <si>
    <t xml:space="preserve">Tabela 2.2.4 - Preços ao Agrupamento da Carne de Bovino                                                                           (Preço mais frequente: €/kg peso carcaça)       </t>
  </si>
  <si>
    <t xml:space="preserve">Tabela 2.3.4 - Preços ao Agrupamento  da Carne de Ovino                              (Preço mais frequente: €/kg peso carcaça) </t>
  </si>
  <si>
    <t xml:space="preserve"> 'Tabela 2.3.5 - Preços da carne de ovino não certificada ao criador                            (Preço mais frequente: €/kg peso carcaça)</t>
  </si>
  <si>
    <t xml:space="preserve">Tabela 2.4.4 - Preços ao Agrupamento da Carne de Caprino                                             (Preço mais frequente: €/kg peso carcaça) </t>
  </si>
  <si>
    <t xml:space="preserve">Tabela 2.4.5 - Preços da Carne de Caprino não certificada ao criador                                            (Preço mais frequente: €/kg peso carcaça) </t>
  </si>
  <si>
    <t xml:space="preserve">Tabela 2.5.4 - Preços ao Agrupamento da Carne de Suíno                                                  (Preço mais frequente: €/kg peso carcaça)  </t>
  </si>
  <si>
    <t xml:space="preserve">Tabela 2.5.5 -Preços da Carne de Suíno não certificada ao criador                                       (Preço mais frequente -€ / kg peso carcaça)   </t>
  </si>
  <si>
    <t>Produção           (kg)</t>
  </si>
  <si>
    <r>
      <t>Tabela 2.8.3 - Preços do Azeite</t>
    </r>
    <r>
      <rPr>
        <b/>
        <sz val="11"/>
        <rFont val="Arial"/>
        <family val="2"/>
      </rPr>
      <t xml:space="preserve">                                                                                    (preço mais frequente da 1ª transacção, € / Litro)</t>
    </r>
  </si>
  <si>
    <t>Tabela 2.0 - Produtos com nomes protegidos segundo o tipo de protecção por sector</t>
  </si>
  <si>
    <t>Internacional,      U E</t>
  </si>
  <si>
    <t>Internacional, fora da U E</t>
  </si>
  <si>
    <t>Internacional,     U E</t>
  </si>
  <si>
    <t>2.9 - Setor dos Frutos</t>
  </si>
  <si>
    <t>2.11 - Setor dos Produtos de Pasteleria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</si>
</sst>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00"/>
    <numFmt numFmtId="167" formatCode="0.000"/>
    <numFmt numFmtId="168" formatCode="0.0%"/>
    <numFmt numFmtId="169" formatCode="###\ ###\ ##0"/>
    <numFmt numFmtId="170" formatCode="###\ ###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vertAlign val="superscript"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.5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.5"/>
      <color theme="0"/>
      <name val="Arial"/>
      <family val="2"/>
    </font>
    <font>
      <b/>
      <sz val="9.5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medium"/>
      <top style="medium"/>
      <bottom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Border="0">
      <alignment/>
      <protection/>
    </xf>
    <xf numFmtId="0" fontId="0" fillId="0" borderId="0" applyFill="0">
      <alignment/>
      <protection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72">
    <xf numFmtId="0" fontId="0" fillId="0" borderId="0" xfId="0"/>
    <xf numFmtId="0" fontId="2" fillId="0" borderId="0" xfId="0" applyFont="1"/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0" xfId="0" applyFont="1" applyBorder="1" applyAlignment="1" quotePrefix="1">
      <alignment horizontal="left" vertical="center" wrapText="1"/>
    </xf>
    <xf numFmtId="1" fontId="0" fillId="0" borderId="0" xfId="0" applyNumberFormat="1" applyAlignment="1">
      <alignment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horizontal="center" vertical="center" wrapText="1"/>
    </xf>
    <xf numFmtId="3" fontId="0" fillId="0" borderId="0" xfId="0" applyNumberFormat="1"/>
    <xf numFmtId="3" fontId="0" fillId="0" borderId="0" xfId="0" applyNumberFormat="1" applyFont="1" applyBorder="1" applyAlignment="1">
      <alignment vertical="center"/>
    </xf>
    <xf numFmtId="0" fontId="0" fillId="0" borderId="0" xfId="0" applyBorder="1"/>
    <xf numFmtId="4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7" fillId="0" borderId="1" xfId="33" applyFont="1" applyFill="1" applyBorder="1" applyAlignment="1" quotePrefix="1">
      <alignment horizontal="left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0" borderId="2" xfId="33" applyFont="1" applyFill="1" applyBorder="1" applyAlignment="1" quotePrefix="1">
      <alignment horizontal="left" vertical="center" wrapText="1"/>
      <protection/>
    </xf>
    <xf numFmtId="0" fontId="1" fillId="0" borderId="3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 quotePrefix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33" applyFont="1" applyFill="1" applyBorder="1" applyAlignment="1" quotePrefix="1">
      <alignment horizontal="left" vertical="center" wrapText="1"/>
      <protection/>
    </xf>
    <xf numFmtId="4" fontId="0" fillId="0" borderId="12" xfId="0" applyNumberFormat="1" applyBorder="1" applyAlignment="1">
      <alignment horizontal="right" vertical="center"/>
    </xf>
    <xf numFmtId="0" fontId="7" fillId="0" borderId="0" xfId="33" applyFont="1" applyFill="1" applyBorder="1" applyAlignment="1" quotePrefix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7" fillId="0" borderId="14" xfId="33" applyFont="1" applyFill="1" applyBorder="1" applyAlignment="1" quotePrefix="1">
      <alignment horizontal="left" vertical="center" wrapText="1"/>
      <protection/>
    </xf>
    <xf numFmtId="0" fontId="7" fillId="0" borderId="15" xfId="33" applyFont="1" applyFill="1" applyBorder="1" applyAlignment="1" quotePrefix="1">
      <alignment horizontal="left" vertical="center" wrapText="1"/>
      <protection/>
    </xf>
    <xf numFmtId="3" fontId="0" fillId="0" borderId="16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5" xfId="0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0" fontId="17" fillId="0" borderId="7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20" xfId="33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3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7" fillId="0" borderId="23" xfId="0" applyFont="1" applyBorder="1" applyAlignment="1" quotePrefix="1">
      <alignment horizontal="center" vertical="center" wrapText="1"/>
    </xf>
    <xf numFmtId="0" fontId="17" fillId="0" borderId="17" xfId="0" applyFont="1" applyBorder="1" applyAlignment="1" quotePrefix="1">
      <alignment horizontal="center" vertical="center" wrapText="1"/>
    </xf>
    <xf numFmtId="0" fontId="17" fillId="0" borderId="18" xfId="0" applyFont="1" applyBorder="1" applyAlignment="1" quotePrefix="1">
      <alignment horizontal="center" vertical="center" wrapText="1"/>
    </xf>
    <xf numFmtId="0" fontId="17" fillId="0" borderId="24" xfId="0" applyFont="1" applyBorder="1" applyAlignment="1" quotePrefix="1">
      <alignment horizontal="center" vertical="center" wrapText="1"/>
    </xf>
    <xf numFmtId="0" fontId="17" fillId="0" borderId="25" xfId="0" applyFont="1" applyBorder="1" applyAlignment="1" quotePrefix="1">
      <alignment horizontal="center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8" xfId="33" applyFont="1" applyFill="1" applyBorder="1" applyAlignment="1">
      <alignment vertical="center" wrapText="1"/>
      <protection/>
    </xf>
    <xf numFmtId="1" fontId="0" fillId="0" borderId="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left" vertical="center"/>
    </xf>
    <xf numFmtId="0" fontId="7" fillId="0" borderId="15" xfId="33" applyFont="1" applyFill="1" applyBorder="1" applyAlignment="1" quotePrefix="1">
      <alignment horizontal="left" vertical="center" wrapText="1"/>
      <protection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0" fontId="0" fillId="0" borderId="14" xfId="0" applyFont="1" applyBorder="1" applyAlignment="1" quotePrefix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7" fillId="0" borderId="5" xfId="0" applyFont="1" applyBorder="1" applyAlignment="1" quotePrefix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0" fontId="9" fillId="0" borderId="5" xfId="33" applyFont="1" applyFill="1" applyBorder="1" applyAlignment="1">
      <alignment vertical="center" wrapText="1"/>
      <protection/>
    </xf>
    <xf numFmtId="0" fontId="17" fillId="0" borderId="27" xfId="0" applyFont="1" applyBorder="1" applyAlignment="1" quotePrefix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22" xfId="0" applyNumberForma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 wrapText="1"/>
    </xf>
    <xf numFmtId="0" fontId="21" fillId="0" borderId="5" xfId="33" applyFont="1" applyFill="1" applyBorder="1" applyAlignment="1">
      <alignment horizontal="center" vertical="center"/>
      <protection/>
    </xf>
    <xf numFmtId="4" fontId="0" fillId="0" borderId="4" xfId="0" applyNumberFormat="1" applyFill="1" applyBorder="1" applyAlignment="1">
      <alignment vertical="center"/>
    </xf>
    <xf numFmtId="0" fontId="17" fillId="0" borderId="28" xfId="0" applyFont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 quotePrefix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23" xfId="33" applyFont="1" applyFill="1" applyBorder="1" applyAlignment="1">
      <alignment horizontal="center" vertical="center"/>
      <protection/>
    </xf>
    <xf numFmtId="0" fontId="17" fillId="0" borderId="13" xfId="0" applyFont="1" applyBorder="1" applyAlignment="1" quotePrefix="1">
      <alignment horizontal="center" vertical="center" wrapText="1"/>
    </xf>
    <xf numFmtId="0" fontId="21" fillId="0" borderId="31" xfId="33" applyFont="1" applyFill="1" applyBorder="1" applyAlignment="1" quotePrefix="1">
      <alignment horizontal="center" vertical="center" wrapText="1"/>
      <protection/>
    </xf>
    <xf numFmtId="0" fontId="13" fillId="0" borderId="5" xfId="33" applyFont="1" applyFill="1" applyBorder="1" applyAlignment="1" quotePrefix="1">
      <alignment horizontal="left" vertical="center" wrapText="1"/>
      <protection/>
    </xf>
    <xf numFmtId="3" fontId="7" fillId="0" borderId="32" xfId="33" applyNumberFormat="1" applyFont="1" applyFill="1" applyBorder="1" applyAlignment="1">
      <alignment horizontal="right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8" xfId="0" applyFont="1" applyBorder="1" applyAlignment="1" quotePrefix="1">
      <alignment horizontal="left" vertical="center"/>
    </xf>
    <xf numFmtId="0" fontId="0" fillId="0" borderId="15" xfId="0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4" xfId="35" applyNumberFormat="1" applyFont="1" applyFill="1" applyBorder="1" applyAlignment="1">
      <alignment vertical="center" wrapText="1"/>
      <protection/>
    </xf>
    <xf numFmtId="0" fontId="7" fillId="0" borderId="18" xfId="35" applyNumberFormat="1" applyFont="1" applyFill="1" applyBorder="1" applyAlignment="1">
      <alignment vertical="center" wrapText="1"/>
      <protection/>
    </xf>
    <xf numFmtId="4" fontId="7" fillId="0" borderId="22" xfId="33" applyNumberFormat="1" applyFont="1" applyFill="1" applyBorder="1" applyAlignment="1">
      <alignment vertical="center" wrapText="1"/>
      <protection/>
    </xf>
    <xf numFmtId="4" fontId="7" fillId="0" borderId="4" xfId="33" applyNumberFormat="1" applyFont="1" applyFill="1" applyBorder="1" applyAlignment="1">
      <alignment vertical="center" wrapText="1"/>
      <protection/>
    </xf>
    <xf numFmtId="4" fontId="7" fillId="0" borderId="16" xfId="33" applyNumberFormat="1" applyFont="1" applyFill="1" applyBorder="1" applyAlignment="1">
      <alignment vertical="center" wrapText="1"/>
      <protection/>
    </xf>
    <xf numFmtId="3" fontId="7" fillId="0" borderId="22" xfId="33" applyNumberFormat="1" applyFont="1" applyFill="1" applyBorder="1" applyAlignment="1">
      <alignment horizontal="right" vertical="center" wrapText="1"/>
      <protection/>
    </xf>
    <xf numFmtId="3" fontId="7" fillId="0" borderId="4" xfId="33" applyNumberFormat="1" applyFont="1" applyFill="1" applyBorder="1" applyAlignment="1">
      <alignment horizontal="right" vertical="center" wrapText="1"/>
      <protection/>
    </xf>
    <xf numFmtId="3" fontId="1" fillId="2" borderId="7" xfId="0" applyNumberFormat="1" applyFont="1" applyFill="1" applyBorder="1" applyAlignment="1">
      <alignment vertical="center"/>
    </xf>
    <xf numFmtId="0" fontId="7" fillId="0" borderId="15" xfId="33" applyFont="1" applyFill="1" applyBorder="1" applyAlignment="1">
      <alignment horizontal="left" vertical="center" wrapText="1"/>
      <protection/>
    </xf>
    <xf numFmtId="3" fontId="7" fillId="0" borderId="16" xfId="34" applyNumberFormat="1" applyFont="1" applyFill="1" applyBorder="1" applyAlignment="1">
      <alignment horizontal="right" vertical="center" wrapText="1"/>
      <protection/>
    </xf>
    <xf numFmtId="0" fontId="7" fillId="0" borderId="8" xfId="33" applyFont="1" applyFill="1" applyBorder="1" applyAlignment="1">
      <alignment horizontal="left" vertical="center" wrapText="1"/>
      <protection/>
    </xf>
    <xf numFmtId="0" fontId="13" fillId="0" borderId="5" xfId="33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Font="1"/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35" xfId="33" applyFont="1" applyFill="1" applyBorder="1" applyAlignment="1" quotePrefix="1">
      <alignment horizontal="left" vertical="center" wrapText="1"/>
      <protection/>
    </xf>
    <xf numFmtId="0" fontId="18" fillId="0" borderId="5" xfId="0" applyFont="1" applyBorder="1" applyAlignment="1" quotePrefix="1">
      <alignment horizontal="center" vertical="center" wrapText="1"/>
    </xf>
    <xf numFmtId="0" fontId="18" fillId="0" borderId="5" xfId="0" applyFont="1" applyBorder="1" applyAlignment="1" quotePrefix="1">
      <alignment horizontal="center" vertical="center"/>
    </xf>
    <xf numFmtId="0" fontId="20" fillId="0" borderId="0" xfId="0" applyFont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horizontal="right" vertical="center"/>
    </xf>
    <xf numFmtId="0" fontId="10" fillId="0" borderId="0" xfId="33" applyFont="1" applyFill="1" applyBorder="1" applyAlignment="1">
      <alignment vertical="center" wrapText="1"/>
      <protection/>
    </xf>
    <xf numFmtId="0" fontId="6" fillId="0" borderId="0" xfId="0" applyFont="1" applyBorder="1" applyAlignment="1" quotePrefix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4" fontId="0" fillId="0" borderId="36" xfId="0" applyNumberFormat="1" applyBorder="1" applyAlignment="1">
      <alignment vertical="center"/>
    </xf>
    <xf numFmtId="4" fontId="0" fillId="0" borderId="36" xfId="0" applyNumberForma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8" xfId="0" applyFont="1" applyBorder="1" applyAlignment="1" quotePrefix="1">
      <alignment horizontal="left" vertical="center"/>
    </xf>
    <xf numFmtId="3" fontId="0" fillId="0" borderId="26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7" fillId="0" borderId="20" xfId="34" applyNumberFormat="1" applyFont="1" applyFill="1" applyBorder="1" applyAlignment="1">
      <alignment horizontal="right" vertical="center" wrapText="1"/>
      <protection/>
    </xf>
    <xf numFmtId="3" fontId="7" fillId="0" borderId="4" xfId="32" applyNumberFormat="1" applyFont="1" applyFill="1" applyBorder="1" applyAlignment="1">
      <alignment horizontal="right" wrapText="1"/>
      <protection/>
    </xf>
    <xf numFmtId="4" fontId="7" fillId="0" borderId="20" xfId="33" applyNumberFormat="1" applyFont="1" applyFill="1" applyBorder="1" applyAlignment="1">
      <alignment horizontal="right" vertical="center" wrapText="1"/>
      <protection/>
    </xf>
    <xf numFmtId="4" fontId="7" fillId="0" borderId="4" xfId="33" applyNumberFormat="1" applyFont="1" applyFill="1" applyBorder="1" applyAlignment="1">
      <alignment horizontal="right" vertical="center" wrapText="1"/>
      <protection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7" fillId="0" borderId="4" xfId="35" applyNumberFormat="1" applyFont="1" applyFill="1" applyBorder="1" applyAlignment="1">
      <alignment horizontal="right" vertical="center" wrapText="1"/>
      <protection/>
    </xf>
    <xf numFmtId="0" fontId="0" fillId="0" borderId="8" xfId="0" applyFont="1" applyBorder="1" applyAlignment="1" quotePrefix="1">
      <alignment vertical="center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0" fillId="0" borderId="2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37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0" fillId="0" borderId="8" xfId="0" applyFont="1" applyBorder="1" applyAlignment="1" quotePrefix="1">
      <alignment horizontal="left" vertical="center" wrapText="1"/>
    </xf>
    <xf numFmtId="0" fontId="0" fillId="0" borderId="15" xfId="0" applyFont="1" applyBorder="1" applyAlignment="1" quotePrefix="1">
      <alignment horizontal="left" vertical="center" wrapText="1"/>
    </xf>
    <xf numFmtId="0" fontId="0" fillId="0" borderId="14" xfId="0" applyFont="1" applyBorder="1" applyAlignment="1" quotePrefix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3" fontId="0" fillId="0" borderId="8" xfId="0" applyNumberFormat="1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 quotePrefix="1">
      <alignment vertical="center"/>
    </xf>
    <xf numFmtId="0" fontId="7" fillId="0" borderId="37" xfId="33" applyFont="1" applyFill="1" applyBorder="1" applyAlignment="1" quotePrefix="1">
      <alignment horizontal="left" vertical="center" wrapText="1"/>
      <protection/>
    </xf>
    <xf numFmtId="0" fontId="7" fillId="0" borderId="11" xfId="33" applyFont="1" applyFill="1" applyBorder="1" applyAlignment="1" quotePrefix="1">
      <alignment horizontal="left" vertical="center" wrapText="1"/>
      <protection/>
    </xf>
    <xf numFmtId="0" fontId="0" fillId="0" borderId="37" xfId="0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26" xfId="0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7" fillId="0" borderId="10" xfId="33" applyFont="1" applyFill="1" applyBorder="1" applyAlignment="1" quotePrefix="1">
      <alignment horizontal="left" vertical="center" wrapText="1"/>
      <protection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165" fontId="0" fillId="0" borderId="20" xfId="0" applyNumberFormat="1" applyFont="1" applyFill="1" applyBorder="1" applyAlignment="1">
      <alignment horizontal="right" vertical="center" wrapText="1"/>
    </xf>
    <xf numFmtId="165" fontId="0" fillId="0" borderId="22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Border="1" applyAlignment="1">
      <alignment vertical="center" wrapText="1"/>
    </xf>
    <xf numFmtId="165" fontId="0" fillId="0" borderId="4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165" fontId="0" fillId="0" borderId="32" xfId="0" applyNumberFormat="1" applyFont="1" applyBorder="1" applyAlignment="1">
      <alignment vertical="center" wrapText="1"/>
    </xf>
    <xf numFmtId="165" fontId="7" fillId="0" borderId="16" xfId="26" applyNumberFormat="1" applyFont="1" applyFill="1" applyBorder="1" applyAlignment="1">
      <alignment horizontal="right" vertical="center" wrapText="1"/>
      <protection/>
    </xf>
    <xf numFmtId="165" fontId="7" fillId="0" borderId="4" xfId="26" applyNumberFormat="1" applyFont="1" applyFill="1" applyBorder="1" applyAlignment="1">
      <alignment horizontal="right" vertical="center" wrapText="1"/>
      <protection/>
    </xf>
    <xf numFmtId="165" fontId="7" fillId="0" borderId="20" xfId="26" applyNumberFormat="1" applyFont="1" applyFill="1" applyBorder="1" applyAlignment="1">
      <alignment horizontal="right" vertical="center" wrapText="1"/>
      <protection/>
    </xf>
    <xf numFmtId="165" fontId="7" fillId="0" borderId="22" xfId="26" applyNumberFormat="1" applyFont="1" applyFill="1" applyBorder="1" applyAlignment="1">
      <alignment horizontal="right" vertical="center" wrapText="1"/>
      <protection/>
    </xf>
    <xf numFmtId="164" fontId="0" fillId="0" borderId="17" xfId="0" applyNumberForma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7" fillId="0" borderId="16" xfId="28" applyFont="1" applyFill="1" applyBorder="1" applyAlignment="1">
      <alignment horizontal="right" wrapText="1"/>
      <protection/>
    </xf>
    <xf numFmtId="0" fontId="7" fillId="0" borderId="4" xfId="28" applyFont="1" applyFill="1" applyBorder="1" applyAlignment="1">
      <alignment horizontal="right" wrapText="1"/>
      <protection/>
    </xf>
    <xf numFmtId="2" fontId="7" fillId="0" borderId="16" xfId="28" applyNumberFormat="1" applyFont="1" applyFill="1" applyBorder="1" applyAlignment="1">
      <alignment horizontal="right" wrapText="1"/>
      <protection/>
    </xf>
    <xf numFmtId="2" fontId="7" fillId="0" borderId="4" xfId="28" applyNumberFormat="1" applyFont="1" applyFill="1" applyBorder="1" applyAlignment="1">
      <alignment horizontal="right" wrapText="1"/>
      <protection/>
    </xf>
    <xf numFmtId="4" fontId="0" fillId="0" borderId="39" xfId="0" applyNumberFormat="1" applyFill="1" applyBorder="1" applyAlignment="1">
      <alignment horizontal="right" vertical="center" wrapText="1"/>
    </xf>
    <xf numFmtId="4" fontId="0" fillId="0" borderId="30" xfId="0" applyNumberFormat="1" applyFill="1" applyBorder="1" applyAlignment="1">
      <alignment horizontal="right" vertical="center" wrapText="1"/>
    </xf>
    <xf numFmtId="0" fontId="7" fillId="0" borderId="39" xfId="28" applyFont="1" applyFill="1" applyBorder="1" applyAlignment="1">
      <alignment horizontal="right" wrapText="1"/>
      <protection/>
    </xf>
    <xf numFmtId="0" fontId="7" fillId="0" borderId="30" xfId="28" applyFont="1" applyFill="1" applyBorder="1" applyAlignment="1">
      <alignment horizontal="right" wrapText="1"/>
      <protection/>
    </xf>
    <xf numFmtId="0" fontId="1" fillId="0" borderId="23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0" fillId="0" borderId="0" xfId="0" applyFont="1" applyBorder="1" applyAlignment="1" quotePrefix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164" fontId="0" fillId="0" borderId="0" xfId="0" applyNumberFormat="1"/>
    <xf numFmtId="1" fontId="17" fillId="0" borderId="23" xfId="0" applyNumberFormat="1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0" fontId="1" fillId="0" borderId="23" xfId="0" applyFont="1" applyBorder="1" applyAlignment="1" quotePrefix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/>
    <xf numFmtId="0" fontId="18" fillId="0" borderId="0" xfId="0" applyFont="1" applyBorder="1" applyAlignment="1">
      <alignment vertical="center"/>
    </xf>
    <xf numFmtId="0" fontId="17" fillId="0" borderId="41" xfId="0" applyFont="1" applyBorder="1" applyAlignment="1" quotePrefix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right" vertical="center" wrapText="1"/>
    </xf>
    <xf numFmtId="165" fontId="0" fillId="0" borderId="35" xfId="0" applyNumberFormat="1" applyFont="1" applyBorder="1" applyAlignment="1">
      <alignment vertical="center" wrapText="1"/>
    </xf>
    <xf numFmtId="165" fontId="0" fillId="0" borderId="35" xfId="0" applyNumberFormat="1" applyFont="1" applyBorder="1" applyAlignment="1">
      <alignment horizontal="right" vertical="center" wrapText="1"/>
    </xf>
    <xf numFmtId="165" fontId="7" fillId="0" borderId="35" xfId="26" applyNumberFormat="1" applyFont="1" applyFill="1" applyBorder="1" applyAlignment="1">
      <alignment horizontal="right" vertical="center" wrapText="1"/>
      <protection/>
    </xf>
    <xf numFmtId="164" fontId="0" fillId="0" borderId="43" xfId="0" applyNumberFormat="1" applyBorder="1" applyAlignment="1">
      <alignment vertical="center" wrapText="1"/>
    </xf>
    <xf numFmtId="0" fontId="17" fillId="0" borderId="44" xfId="0" applyFont="1" applyBorder="1" applyAlignment="1" quotePrefix="1">
      <alignment horizontal="center" vertical="center" wrapText="1"/>
    </xf>
    <xf numFmtId="165" fontId="0" fillId="0" borderId="16" xfId="0" applyNumberFormat="1" applyFont="1" applyFill="1" applyBorder="1" applyAlignment="1">
      <alignment horizontal="right" vertical="center" wrapText="1"/>
    </xf>
    <xf numFmtId="165" fontId="0" fillId="0" borderId="4" xfId="0" applyNumberFormat="1" applyFont="1" applyFill="1" applyBorder="1" applyAlignment="1">
      <alignment horizontal="right" vertical="center" wrapText="1"/>
    </xf>
    <xf numFmtId="165" fontId="0" fillId="0" borderId="18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 quotePrefix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7" fillId="0" borderId="48" xfId="0" applyFont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/>
    </xf>
    <xf numFmtId="4" fontId="0" fillId="0" borderId="26" xfId="0" applyNumberForma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 wrapText="1"/>
    </xf>
    <xf numFmtId="4" fontId="0" fillId="0" borderId="35" xfId="0" applyNumberFormat="1" applyBorder="1" applyAlignment="1">
      <alignment vertical="center"/>
    </xf>
    <xf numFmtId="4" fontId="0" fillId="0" borderId="35" xfId="0" applyNumberForma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21" fillId="0" borderId="27" xfId="33" applyFont="1" applyFill="1" applyBorder="1" applyAlignment="1">
      <alignment vertical="center"/>
      <protection/>
    </xf>
    <xf numFmtId="0" fontId="21" fillId="0" borderId="49" xfId="33" applyFont="1" applyFill="1" applyBorder="1" applyAlignment="1">
      <alignment vertical="center"/>
      <protection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0" fontId="17" fillId="0" borderId="50" xfId="0" applyFont="1" applyBorder="1" applyAlignment="1" quotePrefix="1">
      <alignment horizontal="center" vertical="center" wrapText="1"/>
    </xf>
    <xf numFmtId="0" fontId="17" fillId="0" borderId="51" xfId="0" applyFont="1" applyBorder="1" applyAlignment="1" quotePrefix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0" fontId="7" fillId="0" borderId="16" xfId="27" applyFont="1" applyFill="1" applyBorder="1" applyAlignment="1">
      <alignment horizontal="right" vertical="center" wrapText="1"/>
      <protection/>
    </xf>
    <xf numFmtId="0" fontId="7" fillId="0" borderId="4" xfId="27" applyFont="1" applyFill="1" applyBorder="1" applyAlignment="1">
      <alignment horizontal="right" vertical="center" wrapText="1"/>
      <protection/>
    </xf>
    <xf numFmtId="2" fontId="7" fillId="0" borderId="16" xfId="27" applyNumberFormat="1" applyFont="1" applyFill="1" applyBorder="1" applyAlignment="1">
      <alignment horizontal="right" vertical="center" wrapText="1"/>
      <protection/>
    </xf>
    <xf numFmtId="2" fontId="7" fillId="0" borderId="4" xfId="27" applyNumberFormat="1" applyFont="1" applyFill="1" applyBorder="1" applyAlignment="1">
      <alignment horizontal="right" vertical="center" wrapText="1"/>
      <protection/>
    </xf>
    <xf numFmtId="2" fontId="0" fillId="0" borderId="35" xfId="0" applyNumberFormat="1" applyBorder="1" applyAlignment="1">
      <alignment vertical="center"/>
    </xf>
    <xf numFmtId="165" fontId="0" fillId="0" borderId="1" xfId="0" applyNumberFormat="1" applyFill="1" applyBorder="1" applyAlignment="1">
      <alignment horizontal="right" vertical="center" wrapText="1"/>
    </xf>
    <xf numFmtId="0" fontId="17" fillId="0" borderId="52" xfId="0" applyFont="1" applyBorder="1" applyAlignment="1" quotePrefix="1">
      <alignment horizontal="center" vertical="center" wrapText="1"/>
    </xf>
    <xf numFmtId="0" fontId="0" fillId="0" borderId="14" xfId="0" applyBorder="1" applyAlignment="1" quotePrefix="1">
      <alignment horizontal="left" vertical="center"/>
    </xf>
    <xf numFmtId="0" fontId="17" fillId="0" borderId="40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17" fillId="0" borderId="53" xfId="0" applyFont="1" applyBorder="1" applyAlignment="1" quotePrefix="1">
      <alignment horizontal="center" vertical="center" wrapText="1"/>
    </xf>
    <xf numFmtId="2" fontId="7" fillId="0" borderId="20" xfId="27" applyNumberFormat="1" applyFont="1" applyFill="1" applyBorder="1" applyAlignment="1">
      <alignment horizontal="right" vertical="center" wrapText="1"/>
      <protection/>
    </xf>
    <xf numFmtId="2" fontId="7" fillId="0" borderId="22" xfId="27" applyNumberFormat="1" applyFont="1" applyFill="1" applyBorder="1" applyAlignment="1">
      <alignment horizontal="right" vertical="center" wrapText="1"/>
      <protection/>
    </xf>
    <xf numFmtId="165" fontId="0" fillId="0" borderId="26" xfId="0" applyNumberFormat="1" applyFont="1" applyBorder="1" applyAlignment="1">
      <alignment horizontal="right" vertical="center" wrapText="1"/>
    </xf>
    <xf numFmtId="165" fontId="0" fillId="0" borderId="18" xfId="0" applyNumberFormat="1" applyFont="1" applyBorder="1" applyAlignment="1">
      <alignment horizontal="right" vertical="center" wrapText="1"/>
    </xf>
    <xf numFmtId="0" fontId="21" fillId="0" borderId="23" xfId="33" applyFont="1" applyFill="1" applyBorder="1" applyAlignment="1" quotePrefix="1">
      <alignment horizontal="center" vertical="center" wrapText="1"/>
      <protection/>
    </xf>
    <xf numFmtId="0" fontId="21" fillId="0" borderId="7" xfId="33" applyFont="1" applyFill="1" applyBorder="1" applyAlignment="1" quotePrefix="1">
      <alignment horizontal="center" vertical="center" wrapText="1"/>
      <protection/>
    </xf>
    <xf numFmtId="0" fontId="21" fillId="0" borderId="25" xfId="33" applyFont="1" applyFill="1" applyBorder="1" applyAlignment="1" quotePrefix="1">
      <alignment horizontal="center" vertical="center" wrapText="1"/>
      <protection/>
    </xf>
    <xf numFmtId="165" fontId="0" fillId="0" borderId="0" xfId="0" applyNumberFormat="1"/>
    <xf numFmtId="0" fontId="0" fillId="0" borderId="0" xfId="0" applyFont="1" applyBorder="1"/>
    <xf numFmtId="0" fontId="7" fillId="0" borderId="49" xfId="33" applyFont="1" applyFill="1" applyBorder="1" applyAlignment="1" quotePrefix="1">
      <alignment horizontal="left" vertical="center" wrapText="1"/>
      <protection/>
    </xf>
    <xf numFmtId="0" fontId="0" fillId="3" borderId="37" xfId="0" applyFont="1" applyFill="1" applyBorder="1" applyAlignment="1">
      <alignment horizontal="left" vertical="center"/>
    </xf>
    <xf numFmtId="165" fontId="0" fillId="0" borderId="4" xfId="0" applyNumberFormat="1" applyFill="1" applyBorder="1" applyAlignment="1">
      <alignment horizontal="right" vertical="center" wrapText="1"/>
    </xf>
    <xf numFmtId="165" fontId="0" fillId="0" borderId="4" xfId="0" applyNumberFormat="1" applyFill="1" applyBorder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4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2" fontId="0" fillId="0" borderId="54" xfId="0" applyNumberFormat="1" applyBorder="1" applyAlignment="1">
      <alignment vertical="center"/>
    </xf>
    <xf numFmtId="2" fontId="0" fillId="0" borderId="55" xfId="0" applyNumberFormat="1" applyBorder="1" applyAlignment="1">
      <alignment vertical="center"/>
    </xf>
    <xf numFmtId="2" fontId="0" fillId="0" borderId="43" xfId="0" applyNumberFormat="1" applyBorder="1" applyAlignment="1">
      <alignment vertical="center"/>
    </xf>
    <xf numFmtId="0" fontId="0" fillId="0" borderId="56" xfId="0" applyFont="1" applyFill="1" applyBorder="1" applyAlignment="1" quotePrefix="1">
      <alignment horizontal="left" vertical="center"/>
    </xf>
    <xf numFmtId="0" fontId="0" fillId="0" borderId="8" xfId="0" applyFont="1" applyFill="1" applyBorder="1" applyAlignment="1" quotePrefix="1">
      <alignment horizontal="left" vertical="center"/>
    </xf>
    <xf numFmtId="0" fontId="0" fillId="0" borderId="38" xfId="0" applyFill="1" applyBorder="1" applyAlignment="1">
      <alignment vertical="center"/>
    </xf>
    <xf numFmtId="0" fontId="0" fillId="0" borderId="8" xfId="0" applyFont="1" applyFill="1" applyBorder="1" applyAlignment="1" quotePrefix="1">
      <alignment horizontal="left" vertical="center" wrapText="1"/>
    </xf>
    <xf numFmtId="0" fontId="0" fillId="0" borderId="8" xfId="0" applyFill="1" applyBorder="1" applyAlignment="1" quotePrefix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" fontId="0" fillId="0" borderId="54" xfId="0" applyNumberFormat="1" applyBorder="1"/>
    <xf numFmtId="0" fontId="7" fillId="0" borderId="14" xfId="33" applyFont="1" applyFill="1" applyBorder="1" applyAlignment="1" quotePrefix="1">
      <alignment horizontal="left" wrapText="1"/>
      <protection/>
    </xf>
    <xf numFmtId="0" fontId="7" fillId="0" borderId="15" xfId="33" applyFont="1" applyFill="1" applyBorder="1" applyAlignment="1" quotePrefix="1">
      <alignment horizontal="left" wrapText="1"/>
      <protection/>
    </xf>
    <xf numFmtId="0" fontId="7" fillId="0" borderId="57" xfId="33" applyFont="1" applyFill="1" applyBorder="1" applyAlignment="1" quotePrefix="1">
      <alignment horizontal="left" vertical="center" wrapText="1"/>
      <protection/>
    </xf>
    <xf numFmtId="0" fontId="0" fillId="0" borderId="29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0" fillId="0" borderId="33" xfId="0" applyNumberFormat="1" applyFill="1" applyBorder="1" applyAlignment="1">
      <alignment horizontal="right" vertical="center" wrapText="1"/>
    </xf>
    <xf numFmtId="4" fontId="0" fillId="0" borderId="34" xfId="0" applyNumberFormat="1" applyFill="1" applyBorder="1" applyAlignment="1">
      <alignment vertical="center"/>
    </xf>
    <xf numFmtId="4" fontId="1" fillId="0" borderId="23" xfId="0" applyNumberFormat="1" applyFont="1" applyBorder="1"/>
    <xf numFmtId="4" fontId="0" fillId="0" borderId="16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5" fontId="0" fillId="0" borderId="22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165" fontId="0" fillId="0" borderId="26" xfId="0" applyNumberFormat="1" applyFont="1" applyBorder="1" applyAlignment="1">
      <alignment vertical="center" wrapText="1"/>
    </xf>
    <xf numFmtId="165" fontId="0" fillId="0" borderId="36" xfId="0" applyNumberFormat="1" applyFont="1" applyFill="1" applyBorder="1" applyAlignment="1">
      <alignment horizontal="right" vertical="center" wrapText="1"/>
    </xf>
    <xf numFmtId="165" fontId="7" fillId="0" borderId="26" xfId="26" applyNumberFormat="1" applyFont="1" applyFill="1" applyBorder="1" applyAlignment="1">
      <alignment horizontal="right" vertical="center" wrapText="1"/>
      <protection/>
    </xf>
    <xf numFmtId="164" fontId="0" fillId="0" borderId="34" xfId="0" applyNumberFormat="1" applyBorder="1" applyAlignment="1">
      <alignment vertical="center" wrapText="1"/>
    </xf>
    <xf numFmtId="165" fontId="0" fillId="0" borderId="33" xfId="0" applyNumberFormat="1" applyFont="1" applyFill="1" applyBorder="1" applyAlignment="1">
      <alignment horizontal="right" vertical="center" wrapText="1"/>
    </xf>
    <xf numFmtId="165" fontId="0" fillId="0" borderId="36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7" fillId="0" borderId="37" xfId="33" applyFont="1" applyFill="1" applyBorder="1" applyAlignment="1">
      <alignment horizontal="left" vertical="center" wrapText="1"/>
      <protection/>
    </xf>
    <xf numFmtId="165" fontId="0" fillId="0" borderId="20" xfId="0" applyNumberFormat="1" applyFont="1" applyBorder="1"/>
    <xf numFmtId="165" fontId="7" fillId="0" borderId="16" xfId="29" applyNumberFormat="1" applyFont="1" applyFill="1" applyBorder="1" applyAlignment="1">
      <alignment horizontal="right" wrapText="1"/>
      <protection/>
    </xf>
    <xf numFmtId="165" fontId="0" fillId="0" borderId="4" xfId="0" applyNumberFormat="1" applyFont="1" applyBorder="1" applyAlignment="1">
      <alignment horizontal="right" vertical="center"/>
    </xf>
    <xf numFmtId="165" fontId="7" fillId="0" borderId="17" xfId="29" applyNumberFormat="1" applyFont="1" applyFill="1" applyBorder="1" applyAlignment="1">
      <alignment horizontal="right" wrapText="1"/>
      <protection/>
    </xf>
    <xf numFmtId="165" fontId="7" fillId="0" borderId="35" xfId="29" applyNumberFormat="1" applyFont="1" applyFill="1" applyBorder="1" applyAlignment="1">
      <alignment horizontal="right" wrapText="1"/>
      <protection/>
    </xf>
    <xf numFmtId="165" fontId="7" fillId="0" borderId="43" xfId="29" applyNumberFormat="1" applyFont="1" applyFill="1" applyBorder="1" applyAlignment="1">
      <alignment horizontal="right" wrapText="1"/>
      <protection/>
    </xf>
    <xf numFmtId="165" fontId="0" fillId="0" borderId="22" xfId="0" applyNumberFormat="1" applyFont="1" applyBorder="1"/>
    <xf numFmtId="165" fontId="0" fillId="0" borderId="16" xfId="0" applyNumberFormat="1" applyFont="1" applyBorder="1"/>
    <xf numFmtId="165" fontId="0" fillId="0" borderId="4" xfId="0" applyNumberFormat="1" applyFont="1" applyBorder="1"/>
    <xf numFmtId="0" fontId="22" fillId="0" borderId="58" xfId="33" applyFont="1" applyFill="1" applyBorder="1" applyAlignment="1">
      <alignment horizontal="left" vertical="center" wrapText="1"/>
      <protection/>
    </xf>
    <xf numFmtId="165" fontId="0" fillId="0" borderId="34" xfId="0" applyNumberFormat="1" applyFont="1" applyFill="1" applyBorder="1" applyAlignment="1">
      <alignment horizontal="right" vertical="center" wrapText="1"/>
    </xf>
    <xf numFmtId="165" fontId="0" fillId="0" borderId="23" xfId="0" applyNumberFormat="1" applyFont="1" applyBorder="1" applyAlignment="1">
      <alignment vertical="center"/>
    </xf>
    <xf numFmtId="1" fontId="20" fillId="0" borderId="22" xfId="0" applyNumberFormat="1" applyFont="1" applyBorder="1" applyAlignment="1">
      <alignment vertical="top" wrapText="1"/>
    </xf>
    <xf numFmtId="1" fontId="20" fillId="0" borderId="18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1" fontId="0" fillId="0" borderId="17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1" fontId="0" fillId="0" borderId="18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7" fillId="0" borderId="59" xfId="0" applyFont="1" applyBorder="1" applyAlignment="1" quotePrefix="1">
      <alignment horizontal="center" vertical="center" wrapText="1"/>
    </xf>
    <xf numFmtId="0" fontId="0" fillId="0" borderId="58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/>
    </xf>
    <xf numFmtId="0" fontId="17" fillId="0" borderId="60" xfId="0" applyFont="1" applyBorder="1" applyAlignment="1" quotePrefix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center" vertical="center" wrapText="1"/>
    </xf>
    <xf numFmtId="165" fontId="1" fillId="0" borderId="23" xfId="0" applyNumberFormat="1" applyFont="1" applyBorder="1"/>
    <xf numFmtId="165" fontId="1" fillId="0" borderId="7" xfId="0" applyNumberFormat="1" applyFont="1" applyBorder="1"/>
    <xf numFmtId="3" fontId="1" fillId="2" borderId="23" xfId="0" applyNumberFormat="1" applyFont="1" applyFill="1" applyBorder="1" applyAlignment="1">
      <alignment vertical="center"/>
    </xf>
    <xf numFmtId="3" fontId="7" fillId="0" borderId="22" xfId="34" applyNumberFormat="1" applyFont="1" applyFill="1" applyBorder="1" applyAlignment="1">
      <alignment horizontal="right" vertical="center" wrapText="1"/>
      <protection/>
    </xf>
    <xf numFmtId="3" fontId="7" fillId="0" borderId="4" xfId="34" applyNumberFormat="1" applyFont="1" applyFill="1" applyBorder="1" applyAlignment="1">
      <alignment horizontal="right" vertical="center" wrapText="1"/>
      <protection/>
    </xf>
    <xf numFmtId="3" fontId="7" fillId="0" borderId="4" xfId="34" applyNumberFormat="1" applyFont="1" applyFill="1" applyBorder="1" applyAlignment="1">
      <alignment horizontal="right" vertical="center" wrapText="1"/>
      <protection/>
    </xf>
    <xf numFmtId="3" fontId="7" fillId="0" borderId="54" xfId="34" applyNumberFormat="1" applyFont="1" applyFill="1" applyBorder="1" applyAlignment="1">
      <alignment horizontal="right" vertical="center" wrapText="1"/>
      <protection/>
    </xf>
    <xf numFmtId="3" fontId="7" fillId="0" borderId="29" xfId="34" applyNumberFormat="1" applyFont="1" applyFill="1" applyBorder="1" applyAlignment="1">
      <alignment horizontal="right" vertical="center" wrapText="1"/>
      <protection/>
    </xf>
    <xf numFmtId="3" fontId="7" fillId="0" borderId="22" xfId="34" applyNumberFormat="1" applyFont="1" applyFill="1" applyBorder="1" applyAlignment="1">
      <alignment horizontal="right" vertical="center" wrapText="1"/>
      <protection/>
    </xf>
    <xf numFmtId="165" fontId="7" fillId="0" borderId="20" xfId="33" applyNumberFormat="1" applyFont="1" applyFill="1" applyBorder="1" applyAlignment="1">
      <alignment horizontal="right" vertical="center" wrapText="1"/>
      <protection/>
    </xf>
    <xf numFmtId="3" fontId="7" fillId="0" borderId="16" xfId="32" applyNumberFormat="1" applyFont="1" applyFill="1" applyBorder="1" applyAlignment="1">
      <alignment horizontal="right" vertical="center" wrapText="1"/>
      <protection/>
    </xf>
    <xf numFmtId="3" fontId="7" fillId="0" borderId="16" xfId="32" applyNumberFormat="1" applyFont="1" applyFill="1" applyBorder="1" applyAlignment="1">
      <alignment horizontal="right" wrapText="1"/>
      <protection/>
    </xf>
    <xf numFmtId="3" fontId="7" fillId="0" borderId="54" xfId="32" applyNumberFormat="1" applyFont="1" applyFill="1" applyBorder="1" applyAlignment="1">
      <alignment horizontal="right" wrapText="1"/>
      <protection/>
    </xf>
    <xf numFmtId="3" fontId="7" fillId="0" borderId="29" xfId="32" applyNumberFormat="1" applyFont="1" applyFill="1" applyBorder="1" applyAlignment="1">
      <alignment horizontal="right" wrapText="1"/>
      <protection/>
    </xf>
    <xf numFmtId="0" fontId="7" fillId="0" borderId="61" xfId="33" applyFont="1" applyFill="1" applyBorder="1" applyAlignment="1" quotePrefix="1">
      <alignment horizontal="left" vertical="center" wrapText="1"/>
      <protection/>
    </xf>
    <xf numFmtId="0" fontId="1" fillId="2" borderId="5" xfId="0" applyFont="1" applyFill="1" applyBorder="1" applyAlignment="1">
      <alignment horizontal="left" vertical="center"/>
    </xf>
    <xf numFmtId="0" fontId="0" fillId="0" borderId="20" xfId="0" applyBorder="1"/>
    <xf numFmtId="0" fontId="0" fillId="0" borderId="56" xfId="0" applyBorder="1" applyAlignment="1">
      <alignment horizontal="center" vertical="center"/>
    </xf>
    <xf numFmtId="0" fontId="21" fillId="0" borderId="40" xfId="33" applyFont="1" applyFill="1" applyBorder="1" applyAlignment="1" quotePrefix="1">
      <alignment horizontal="center" vertical="center" wrapText="1"/>
      <protection/>
    </xf>
    <xf numFmtId="3" fontId="0" fillId="0" borderId="16" xfId="0" applyNumberFormat="1" applyBorder="1"/>
    <xf numFmtId="3" fontId="0" fillId="0" borderId="4" xfId="0" applyNumberFormat="1" applyBorder="1"/>
    <xf numFmtId="0" fontId="0" fillId="0" borderId="37" xfId="0" applyFont="1" applyBorder="1" applyAlignment="1">
      <alignment vertical="center"/>
    </xf>
    <xf numFmtId="0" fontId="0" fillId="0" borderId="14" xfId="0" applyFont="1" applyFill="1" applyBorder="1"/>
    <xf numFmtId="0" fontId="0" fillId="0" borderId="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0" fillId="0" borderId="62" xfId="0" applyNumberFormat="1" applyFont="1" applyBorder="1" applyAlignment="1">
      <alignment vertical="center" wrapText="1"/>
    </xf>
    <xf numFmtId="165" fontId="1" fillId="0" borderId="23" xfId="0" applyNumberFormat="1" applyFont="1" applyFill="1" applyBorder="1" applyAlignment="1">
      <alignment horizontal="right" vertical="center" wrapText="1"/>
    </xf>
    <xf numFmtId="165" fontId="1" fillId="0" borderId="7" xfId="0" applyNumberFormat="1" applyFont="1" applyFill="1" applyBorder="1" applyAlignment="1">
      <alignment horizontal="right" vertical="center" wrapText="1"/>
    </xf>
    <xf numFmtId="165" fontId="0" fillId="0" borderId="40" xfId="0" applyNumberFormat="1" applyFont="1" applyBorder="1" applyAlignment="1">
      <alignment vertical="center" wrapText="1"/>
    </xf>
    <xf numFmtId="0" fontId="13" fillId="0" borderId="5" xfId="33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right" vertical="center"/>
    </xf>
    <xf numFmtId="0" fontId="19" fillId="0" borderId="5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vertical="center" wrapText="1"/>
      <protection/>
    </xf>
    <xf numFmtId="0" fontId="0" fillId="0" borderId="16" xfId="0" applyBorder="1"/>
    <xf numFmtId="0" fontId="0" fillId="0" borderId="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165" fontId="0" fillId="0" borderId="4" xfId="0" applyNumberFormat="1" applyBorder="1" applyAlignment="1">
      <alignment horizontal="center" vertical="center" wrapText="1"/>
    </xf>
    <xf numFmtId="3" fontId="0" fillId="0" borderId="17" xfId="0" applyNumberFormat="1" applyBorder="1"/>
    <xf numFmtId="3" fontId="0" fillId="0" borderId="19" xfId="0" applyNumberFormat="1" applyBorder="1"/>
    <xf numFmtId="0" fontId="0" fillId="0" borderId="19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wrapText="1"/>
    </xf>
    <xf numFmtId="0" fontId="0" fillId="0" borderId="17" xfId="0" applyBorder="1"/>
    <xf numFmtId="4" fontId="0" fillId="0" borderId="19" xfId="0" applyNumberFormat="1" applyBorder="1" applyAlignment="1">
      <alignment vertical="center"/>
    </xf>
    <xf numFmtId="0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2" xfId="0" applyNumberFormat="1" applyBorder="1"/>
    <xf numFmtId="3" fontId="0" fillId="0" borderId="39" xfId="0" applyNumberFormat="1" applyFill="1" applyBorder="1" applyAlignment="1" quotePrefix="1">
      <alignment horizontal="right" vertical="center"/>
    </xf>
    <xf numFmtId="3" fontId="0" fillId="0" borderId="16" xfId="0" applyNumberFormat="1" applyBorder="1" applyAlignment="1">
      <alignment horizontal="right" vertical="center" wrapText="1"/>
    </xf>
    <xf numFmtId="165" fontId="0" fillId="0" borderId="18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3" fontId="0" fillId="0" borderId="30" xfId="0" applyNumberFormat="1" applyFont="1" applyBorder="1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0" fontId="0" fillId="0" borderId="65" xfId="0" applyBorder="1" applyAlignment="1">
      <alignment horizontal="right" vertical="center" wrapText="1"/>
    </xf>
    <xf numFmtId="0" fontId="0" fillId="0" borderId="66" xfId="0" applyBorder="1" applyAlignment="1">
      <alignment horizontal="right" vertical="center" wrapText="1"/>
    </xf>
    <xf numFmtId="0" fontId="0" fillId="0" borderId="67" xfId="0" applyBorder="1" applyAlignment="1">
      <alignment horizontal="right" vertical="center" wrapText="1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" fontId="0" fillId="0" borderId="26" xfId="0" applyNumberFormat="1" applyBorder="1" applyAlignment="1">
      <alignment vertical="center"/>
    </xf>
    <xf numFmtId="2" fontId="0" fillId="0" borderId="68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4" fontId="0" fillId="0" borderId="26" xfId="0" applyNumberFormat="1" applyFill="1" applyBorder="1" applyAlignment="1">
      <alignment horizontal="right" vertical="center"/>
    </xf>
    <xf numFmtId="2" fontId="0" fillId="0" borderId="34" xfId="0" applyNumberFormat="1" applyBorder="1" applyAlignment="1">
      <alignment vertical="center"/>
    </xf>
    <xf numFmtId="4" fontId="0" fillId="0" borderId="53" xfId="0" applyNumberFormat="1" applyBorder="1" applyAlignment="1">
      <alignment horizontal="right" vertical="center"/>
    </xf>
    <xf numFmtId="4" fontId="0" fillId="0" borderId="69" xfId="0" applyNumberFormat="1" applyBorder="1" applyAlignment="1">
      <alignment horizontal="right" vertical="center"/>
    </xf>
    <xf numFmtId="4" fontId="0" fillId="0" borderId="16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8" fillId="0" borderId="0" xfId="0" applyFont="1" applyBorder="1" applyAlignment="1" quotePrefix="1">
      <alignment horizontal="left" vertical="center"/>
    </xf>
    <xf numFmtId="0" fontId="21" fillId="0" borderId="6" xfId="33" applyFont="1" applyFill="1" applyBorder="1" applyAlignment="1" quotePrefix="1">
      <alignment horizontal="center" vertical="center" wrapText="1"/>
      <protection/>
    </xf>
    <xf numFmtId="0" fontId="0" fillId="0" borderId="14" xfId="0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 quotePrefix="1">
      <alignment horizontal="left" vertical="center"/>
    </xf>
    <xf numFmtId="165" fontId="0" fillId="0" borderId="54" xfId="0" applyNumberFormat="1" applyFont="1" applyBorder="1"/>
    <xf numFmtId="165" fontId="0" fillId="0" borderId="29" xfId="0" applyNumberFormat="1" applyFont="1" applyBorder="1"/>
    <xf numFmtId="0" fontId="1" fillId="0" borderId="3" xfId="0" applyFont="1" applyBorder="1"/>
    <xf numFmtId="1" fontId="17" fillId="0" borderId="23" xfId="0" applyNumberFormat="1" applyFont="1" applyBorder="1" applyAlignment="1">
      <alignment vertical="top" wrapText="1"/>
    </xf>
    <xf numFmtId="1" fontId="17" fillId="0" borderId="7" xfId="0" applyNumberFormat="1" applyFont="1" applyBorder="1" applyAlignment="1">
      <alignment vertical="top" wrapText="1"/>
    </xf>
    <xf numFmtId="1" fontId="20" fillId="0" borderId="33" xfId="0" applyNumberFormat="1" applyFont="1" applyBorder="1" applyAlignment="1">
      <alignment vertical="top" wrapText="1"/>
    </xf>
    <xf numFmtId="1" fontId="20" fillId="0" borderId="34" xfId="0" applyNumberFormat="1" applyFont="1" applyBorder="1" applyAlignment="1">
      <alignment vertical="top" wrapText="1"/>
    </xf>
    <xf numFmtId="0" fontId="20" fillId="0" borderId="14" xfId="0" applyFont="1" applyBorder="1" applyAlignment="1" quotePrefix="1">
      <alignment horizontal="left" vertical="center"/>
    </xf>
    <xf numFmtId="165" fontId="0" fillId="0" borderId="33" xfId="0" applyNumberFormat="1" applyFont="1" applyFill="1" applyBorder="1" applyAlignment="1">
      <alignment horizontal="right" vertical="center" wrapText="1"/>
    </xf>
    <xf numFmtId="165" fontId="0" fillId="0" borderId="22" xfId="0" applyNumberFormat="1" applyFont="1" applyFill="1" applyBorder="1" applyAlignment="1">
      <alignment horizontal="right" vertical="center" wrapText="1"/>
    </xf>
    <xf numFmtId="165" fontId="0" fillId="0" borderId="18" xfId="0" applyNumberFormat="1" applyFont="1" applyFill="1" applyBorder="1" applyAlignment="1">
      <alignment horizontal="right" vertical="center" wrapText="1"/>
    </xf>
    <xf numFmtId="165" fontId="1" fillId="0" borderId="23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0" fillId="0" borderId="19" xfId="0" applyNumberFormat="1" applyFill="1" applyBorder="1" applyAlignment="1">
      <alignment vertical="center"/>
    </xf>
    <xf numFmtId="165" fontId="0" fillId="0" borderId="43" xfId="0" applyNumberFormat="1" applyFill="1" applyBorder="1" applyAlignment="1">
      <alignment vertical="center"/>
    </xf>
    <xf numFmtId="165" fontId="0" fillId="0" borderId="54" xfId="0" applyNumberFormat="1" applyBorder="1"/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0" fontId="7" fillId="0" borderId="10" xfId="3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16" xfId="33" applyNumberFormat="1" applyFont="1" applyFill="1" applyBorder="1" applyAlignment="1">
      <alignment horizontal="right" vertical="center" wrapText="1"/>
      <protection/>
    </xf>
    <xf numFmtId="0" fontId="18" fillId="0" borderId="52" xfId="0" applyFont="1" applyBorder="1" applyAlignment="1" quotePrefix="1">
      <alignment horizontal="center" vertical="center" wrapText="1"/>
    </xf>
    <xf numFmtId="2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57" xfId="0" applyFill="1" applyBorder="1" applyAlignment="1">
      <alignment horizontal="right" vertical="center"/>
    </xf>
    <xf numFmtId="2" fontId="0" fillId="0" borderId="70" xfId="0" applyNumberFormat="1" applyBorder="1" applyAlignment="1">
      <alignment vertical="center"/>
    </xf>
    <xf numFmtId="0" fontId="21" fillId="0" borderId="59" xfId="33" applyFont="1" applyFill="1" applyBorder="1" applyAlignment="1" quotePrefix="1">
      <alignment horizontal="center" vertical="center" wrapText="1"/>
      <protection/>
    </xf>
    <xf numFmtId="0" fontId="0" fillId="0" borderId="4" xfId="0" applyBorder="1"/>
    <xf numFmtId="0" fontId="0" fillId="0" borderId="14" xfId="0" applyFont="1" applyBorder="1"/>
    <xf numFmtId="0" fontId="0" fillId="0" borderId="8" xfId="0" applyFont="1" applyBorder="1"/>
    <xf numFmtId="0" fontId="0" fillId="0" borderId="8" xfId="0" applyFont="1" applyFill="1" applyBorder="1"/>
    <xf numFmtId="0" fontId="0" fillId="0" borderId="15" xfId="0" applyFont="1" applyFill="1" applyBorder="1"/>
    <xf numFmtId="0" fontId="21" fillId="0" borderId="27" xfId="33" applyFont="1" applyFill="1" applyBorder="1" applyAlignment="1">
      <alignment horizontal="center" vertical="center" wrapText="1"/>
      <protection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24" applyNumberFormat="1" applyFont="1" applyFill="1" applyBorder="1" applyAlignment="1">
      <alignment horizontal="right"/>
      <protection/>
    </xf>
    <xf numFmtId="3" fontId="0" fillId="0" borderId="1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25" applyNumberFormat="1" applyFont="1" applyFill="1" applyBorder="1" applyAlignment="1">
      <alignment horizontal="right"/>
      <protection/>
    </xf>
    <xf numFmtId="3" fontId="1" fillId="0" borderId="6" xfId="0" applyNumberFormat="1" applyFont="1" applyBorder="1"/>
    <xf numFmtId="0" fontId="0" fillId="0" borderId="6" xfId="0" applyBorder="1"/>
    <xf numFmtId="0" fontId="0" fillId="0" borderId="7" xfId="0" applyBorder="1"/>
    <xf numFmtId="3" fontId="7" fillId="0" borderId="12" xfId="0" applyNumberFormat="1" applyFont="1" applyFill="1" applyBorder="1" applyAlignment="1">
      <alignment horizontal="right"/>
    </xf>
    <xf numFmtId="0" fontId="21" fillId="0" borderId="3" xfId="33" applyFont="1" applyFill="1" applyBorder="1" applyAlignment="1">
      <alignment horizontal="center" vertical="center" wrapText="1"/>
      <protection/>
    </xf>
    <xf numFmtId="3" fontId="7" fillId="0" borderId="39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4" xfId="23" applyNumberFormat="1" applyFont="1" applyFill="1" applyBorder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18" xfId="23" applyNumberFormat="1" applyFont="1" applyFill="1" applyBorder="1" applyAlignment="1">
      <alignment horizontal="right"/>
      <protection/>
    </xf>
    <xf numFmtId="3" fontId="1" fillId="0" borderId="28" xfId="0" applyNumberFormat="1" applyFont="1" applyBorder="1"/>
    <xf numFmtId="0" fontId="1" fillId="0" borderId="5" xfId="0" applyFont="1" applyFill="1" applyBorder="1"/>
    <xf numFmtId="3" fontId="0" fillId="0" borderId="12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 wrapText="1"/>
    </xf>
    <xf numFmtId="0" fontId="0" fillId="0" borderId="30" xfId="0" applyFont="1" applyBorder="1" applyAlignment="1">
      <alignment/>
    </xf>
    <xf numFmtId="3" fontId="0" fillId="0" borderId="16" xfId="0" applyNumberFormat="1" applyFont="1" applyBorder="1" applyAlignment="1">
      <alignment vertical="center" wrapText="1"/>
    </xf>
    <xf numFmtId="0" fontId="0" fillId="0" borderId="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3" fontId="7" fillId="0" borderId="17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4" xfId="24" applyNumberFormat="1" applyFont="1" applyFill="1" applyBorder="1" applyAlignment="1">
      <alignment horizontal="right"/>
      <protection/>
    </xf>
    <xf numFmtId="3" fontId="0" fillId="0" borderId="16" xfId="24" applyNumberFormat="1" applyFont="1" applyFill="1" applyBorder="1">
      <alignment/>
      <protection/>
    </xf>
    <xf numFmtId="3" fontId="0" fillId="0" borderId="4" xfId="24" applyNumberFormat="1" applyFont="1" applyFill="1" applyBorder="1">
      <alignment/>
      <protection/>
    </xf>
    <xf numFmtId="3" fontId="7" fillId="0" borderId="16" xfId="24" applyNumberFormat="1" applyFont="1" applyFill="1" applyBorder="1" applyAlignment="1">
      <alignment horizontal="right"/>
      <protection/>
    </xf>
    <xf numFmtId="3" fontId="7" fillId="0" borderId="4" xfId="24" applyNumberFormat="1" applyFont="1" applyFill="1" applyBorder="1">
      <alignment/>
      <protection/>
    </xf>
    <xf numFmtId="169" fontId="7" fillId="0" borderId="16" xfId="24" applyNumberFormat="1" applyFont="1" applyBorder="1">
      <alignment/>
      <protection/>
    </xf>
    <xf numFmtId="169" fontId="7" fillId="0" borderId="4" xfId="24" applyNumberFormat="1" applyFont="1" applyBorder="1">
      <alignment/>
      <protection/>
    </xf>
    <xf numFmtId="3" fontId="7" fillId="0" borderId="17" xfId="24" applyNumberFormat="1" applyFont="1" applyFill="1" applyBorder="1" applyAlignment="1">
      <alignment horizontal="right"/>
      <protection/>
    </xf>
    <xf numFmtId="3" fontId="7" fillId="0" borderId="18" xfId="24" applyNumberFormat="1" applyFont="1" applyBorder="1">
      <alignment/>
      <protection/>
    </xf>
    <xf numFmtId="0" fontId="0" fillId="0" borderId="71" xfId="0" applyBorder="1"/>
    <xf numFmtId="0" fontId="0" fillId="0" borderId="35" xfId="0" applyBorder="1"/>
    <xf numFmtId="3" fontId="0" fillId="0" borderId="35" xfId="25" applyNumberFormat="1" applyFont="1" applyFill="1" applyBorder="1" applyAlignment="1">
      <alignment horizontal="right"/>
      <protection/>
    </xf>
    <xf numFmtId="0" fontId="0" fillId="0" borderId="43" xfId="0" applyBorder="1"/>
    <xf numFmtId="3" fontId="7" fillId="0" borderId="20" xfId="23" applyNumberFormat="1" applyFont="1" applyFill="1" applyBorder="1" applyAlignment="1">
      <alignment horizontal="right"/>
      <protection/>
    </xf>
    <xf numFmtId="3" fontId="7" fillId="0" borderId="22" xfId="23" applyNumberFormat="1" applyFont="1" applyFill="1" applyBorder="1" applyAlignment="1">
      <alignment horizontal="right"/>
      <protection/>
    </xf>
    <xf numFmtId="3" fontId="7" fillId="0" borderId="16" xfId="23" applyNumberFormat="1" applyFont="1" applyFill="1" applyBorder="1" applyAlignment="1">
      <alignment horizontal="right"/>
      <protection/>
    </xf>
    <xf numFmtId="3" fontId="7" fillId="0" borderId="17" xfId="23" applyNumberFormat="1" applyFont="1" applyFill="1" applyBorder="1" applyAlignment="1">
      <alignment horizontal="right"/>
      <protection/>
    </xf>
    <xf numFmtId="0" fontId="0" fillId="0" borderId="20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vertical="center"/>
    </xf>
    <xf numFmtId="165" fontId="0" fillId="0" borderId="16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center" vertical="center" wrapText="1"/>
    </xf>
    <xf numFmtId="0" fontId="0" fillId="4" borderId="0" xfId="0" applyFont="1" applyFill="1" applyBorder="1"/>
    <xf numFmtId="170" fontId="0" fillId="4" borderId="0" xfId="0" applyNumberFormat="1" applyFont="1" applyFill="1" applyBorder="1"/>
    <xf numFmtId="0" fontId="17" fillId="0" borderId="5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1" xfId="0" applyFont="1" applyBorder="1"/>
    <xf numFmtId="0" fontId="0" fillId="0" borderId="37" xfId="0" applyFont="1" applyBorder="1"/>
    <xf numFmtId="0" fontId="0" fillId="0" borderId="37" xfId="0" applyFont="1" applyFill="1" applyBorder="1"/>
    <xf numFmtId="0" fontId="0" fillId="0" borderId="10" xfId="0" applyFont="1" applyFill="1" applyBorder="1"/>
    <xf numFmtId="0" fontId="1" fillId="0" borderId="3" xfId="0" applyFont="1" applyFill="1" applyBorder="1"/>
    <xf numFmtId="0" fontId="0" fillId="0" borderId="22" xfId="0" applyBorder="1"/>
    <xf numFmtId="3" fontId="7" fillId="0" borderId="1" xfId="23" applyNumberFormat="1" applyFont="1" applyFill="1" applyBorder="1" applyAlignment="1">
      <alignment horizontal="right"/>
      <protection/>
    </xf>
    <xf numFmtId="3" fontId="7" fillId="0" borderId="20" xfId="0" applyNumberFormat="1" applyFont="1" applyFill="1" applyBorder="1" applyAlignment="1">
      <alignment horizontal="right"/>
    </xf>
    <xf numFmtId="3" fontId="7" fillId="0" borderId="21" xfId="23" applyNumberFormat="1" applyFont="1" applyFill="1" applyBorder="1" applyAlignment="1">
      <alignment horizontal="right"/>
      <protection/>
    </xf>
    <xf numFmtId="0" fontId="0" fillId="4" borderId="16" xfId="0" applyFont="1" applyFill="1" applyBorder="1"/>
    <xf numFmtId="3" fontId="7" fillId="0" borderId="19" xfId="23" applyNumberFormat="1" applyFont="1" applyFill="1" applyBorder="1" applyAlignment="1">
      <alignment horizontal="right"/>
      <protection/>
    </xf>
    <xf numFmtId="3" fontId="1" fillId="0" borderId="23" xfId="0" applyNumberFormat="1" applyFont="1" applyBorder="1"/>
    <xf numFmtId="3" fontId="1" fillId="0" borderId="48" xfId="0" applyNumberFormat="1" applyFont="1" applyBorder="1"/>
    <xf numFmtId="3" fontId="0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" xfId="24" applyNumberFormat="1" applyFont="1" applyFill="1" applyBorder="1" applyAlignment="1">
      <alignment horizontal="right" vertical="center"/>
      <protection/>
    </xf>
    <xf numFmtId="3" fontId="0" fillId="0" borderId="4" xfId="24" applyNumberFormat="1" applyFont="1" applyFill="1" applyBorder="1" applyAlignment="1">
      <alignment horizontal="right" vertical="center"/>
      <protection/>
    </xf>
    <xf numFmtId="3" fontId="0" fillId="0" borderId="16" xfId="0" applyNumberFormat="1" applyBorder="1" applyAlignment="1">
      <alignment horizontal="right" vertical="center"/>
    </xf>
    <xf numFmtId="3" fontId="7" fillId="0" borderId="1" xfId="24" applyNumberFormat="1" applyFont="1" applyFill="1" applyBorder="1" applyAlignment="1">
      <alignment horizontal="right" vertical="center"/>
      <protection/>
    </xf>
    <xf numFmtId="3" fontId="7" fillId="0" borderId="4" xfId="24" applyNumberFormat="1" applyFont="1" applyFill="1" applyBorder="1" applyAlignment="1">
      <alignment horizontal="right" vertical="center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9" xfId="24" applyNumberFormat="1" applyFont="1" applyFill="1" applyBorder="1" applyAlignment="1">
      <alignment horizontal="right" vertical="center"/>
      <protection/>
    </xf>
    <xf numFmtId="3" fontId="7" fillId="0" borderId="18" xfId="24" applyNumberFormat="1" applyFont="1" applyBorder="1" applyAlignment="1">
      <alignment horizontal="right" vertical="center"/>
      <protection/>
    </xf>
    <xf numFmtId="170" fontId="0" fillId="4" borderId="58" xfId="0" applyNumberFormat="1" applyFont="1" applyFill="1" applyBorder="1"/>
    <xf numFmtId="3" fontId="0" fillId="0" borderId="4" xfId="25" applyNumberFormat="1" applyFont="1" applyFill="1" applyBorder="1" applyAlignment="1">
      <alignment horizontal="right"/>
      <protection/>
    </xf>
    <xf numFmtId="3" fontId="0" fillId="0" borderId="4" xfId="0" applyNumberFormat="1" applyFont="1" applyBorder="1" applyAlignment="1">
      <alignment horizontal="right" vertical="center" wrapText="1"/>
    </xf>
    <xf numFmtId="0" fontId="7" fillId="0" borderId="11" xfId="33" applyFont="1" applyFill="1" applyBorder="1" applyAlignment="1" quotePrefix="1">
      <alignment horizontal="left" vertical="center" wrapText="1"/>
      <protection/>
    </xf>
    <xf numFmtId="3" fontId="7" fillId="0" borderId="20" xfId="33" applyNumberFormat="1" applyFont="1" applyFill="1" applyBorder="1" applyAlignment="1">
      <alignment horizontal="right" vertical="center" wrapText="1"/>
      <protection/>
    </xf>
    <xf numFmtId="3" fontId="7" fillId="0" borderId="21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Border="1" applyAlignment="1">
      <alignment vertical="center" wrapText="1"/>
    </xf>
    <xf numFmtId="4" fontId="0" fillId="0" borderId="21" xfId="0" applyNumberFormat="1" applyFont="1" applyBorder="1" applyAlignment="1">
      <alignment vertical="center" wrapText="1"/>
    </xf>
    <xf numFmtId="2" fontId="0" fillId="0" borderId="21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horizontal="right" vertical="center"/>
    </xf>
    <xf numFmtId="0" fontId="7" fillId="0" borderId="37" xfId="33" applyFont="1" applyFill="1" applyBorder="1" applyAlignment="1" quotePrefix="1">
      <alignment horizontal="left" vertical="center" wrapText="1"/>
      <protection/>
    </xf>
    <xf numFmtId="3" fontId="7" fillId="0" borderId="16" xfId="33" applyNumberFormat="1" applyFont="1" applyFill="1" applyBorder="1" applyAlignment="1">
      <alignment horizontal="right" vertical="center" wrapText="1"/>
      <protection/>
    </xf>
    <xf numFmtId="3" fontId="7" fillId="0" borderId="1" xfId="33" applyNumberFormat="1" applyFont="1" applyFill="1" applyBorder="1" applyAlignment="1">
      <alignment horizontal="right" vertical="center" wrapText="1"/>
      <protection/>
    </xf>
    <xf numFmtId="3" fontId="7" fillId="0" borderId="1" xfId="33" applyNumberFormat="1" applyFont="1" applyFill="1" applyBorder="1" applyAlignment="1" quotePrefix="1">
      <alignment horizontal="right" vertical="center" wrapText="1"/>
      <protection/>
    </xf>
    <xf numFmtId="3" fontId="7" fillId="0" borderId="4" xfId="33" applyNumberFormat="1" applyFont="1" applyFill="1" applyBorder="1" applyAlignment="1" quotePrefix="1">
      <alignment horizontal="right" vertical="center" wrapText="1"/>
      <protection/>
    </xf>
    <xf numFmtId="4" fontId="0" fillId="0" borderId="16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36" xfId="24" applyNumberFormat="1" applyFont="1" applyFill="1" applyBorder="1" applyAlignment="1">
      <alignment horizontal="right"/>
      <protection/>
    </xf>
    <xf numFmtId="4" fontId="0" fillId="0" borderId="16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/>
    </xf>
    <xf numFmtId="3" fontId="7" fillId="0" borderId="69" xfId="23" applyNumberFormat="1" applyFont="1" applyFill="1" applyBorder="1">
      <alignment/>
      <protection/>
    </xf>
    <xf numFmtId="0" fontId="7" fillId="0" borderId="37" xfId="33" applyFont="1" applyFill="1" applyBorder="1" applyAlignment="1">
      <alignment horizontal="left" vertical="center" wrapText="1"/>
      <protection/>
    </xf>
    <xf numFmtId="3" fontId="0" fillId="0" borderId="1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7" fillId="0" borderId="10" xfId="33" applyFont="1" applyFill="1" applyBorder="1" applyAlignment="1" quotePrefix="1">
      <alignment horizontal="left" vertical="center" wrapText="1"/>
      <protection/>
    </xf>
    <xf numFmtId="3" fontId="7" fillId="0" borderId="62" xfId="33" applyNumberFormat="1" applyFont="1" applyFill="1" applyBorder="1" applyAlignment="1">
      <alignment horizontal="right" vertical="center" wrapText="1"/>
      <protection/>
    </xf>
    <xf numFmtId="0" fontId="0" fillId="0" borderId="72" xfId="0" applyFont="1" applyBorder="1" applyAlignment="1">
      <alignment vertical="center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vertical="center" wrapText="1"/>
    </xf>
    <xf numFmtId="4" fontId="0" fillId="0" borderId="32" xfId="0" applyNumberFormat="1" applyFont="1" applyBorder="1" applyAlignment="1">
      <alignment vertical="center" wrapText="1"/>
    </xf>
    <xf numFmtId="2" fontId="0" fillId="0" borderId="32" xfId="0" applyNumberFormat="1" applyFont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7" fillId="0" borderId="52" xfId="0" applyFont="1" applyBorder="1"/>
    <xf numFmtId="0" fontId="17" fillId="0" borderId="13" xfId="0" applyFont="1" applyBorder="1"/>
    <xf numFmtId="0" fontId="18" fillId="0" borderId="73" xfId="0" applyFont="1" applyBorder="1" applyAlignment="1">
      <alignment/>
    </xf>
    <xf numFmtId="0" fontId="0" fillId="0" borderId="26" xfId="0" applyBorder="1"/>
    <xf numFmtId="0" fontId="7" fillId="0" borderId="8" xfId="33" applyFont="1" applyFill="1" applyBorder="1" applyAlignment="1" quotePrefix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7" fillId="0" borderId="74" xfId="33" applyFont="1" applyFill="1" applyBorder="1" applyAlignment="1" quotePrefix="1">
      <alignment horizontal="left" vertical="center" wrapText="1"/>
      <protection/>
    </xf>
    <xf numFmtId="0" fontId="0" fillId="0" borderId="37" xfId="0" applyBorder="1" applyAlignment="1" quotePrefix="1">
      <alignment horizontal="left" vertical="center"/>
    </xf>
    <xf numFmtId="0" fontId="14" fillId="0" borderId="37" xfId="0" applyFont="1" applyBorder="1" applyAlignment="1" quotePrefix="1">
      <alignment horizontal="left" vertical="center"/>
    </xf>
    <xf numFmtId="0" fontId="0" fillId="0" borderId="37" xfId="0" applyBorder="1" applyAlignment="1">
      <alignment vertical="center"/>
    </xf>
    <xf numFmtId="0" fontId="7" fillId="0" borderId="37" xfId="33" applyFont="1" applyFill="1" applyBorder="1" applyAlignment="1">
      <alignment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8" xfId="0" applyBorder="1" applyAlignment="1">
      <alignment horizontal="right"/>
    </xf>
    <xf numFmtId="0" fontId="18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5" xfId="0" applyFont="1" applyBorder="1" applyAlignment="1" quotePrefix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7" fillId="0" borderId="14" xfId="33" applyFont="1" applyFill="1" applyBorder="1" applyAlignment="1" quotePrefix="1">
      <alignment horizontal="left" vertical="center" wrapText="1"/>
      <protection/>
    </xf>
    <xf numFmtId="0" fontId="0" fillId="0" borderId="20" xfId="0" applyFont="1" applyBorder="1" applyAlignment="1">
      <alignment horizontal="right" vertical="center"/>
    </xf>
    <xf numFmtId="0" fontId="7" fillId="0" borderId="16" xfId="33" applyFont="1" applyFill="1" applyBorder="1" applyAlignment="1">
      <alignment horizontal="right" vertical="center" wrapText="1"/>
      <protection/>
    </xf>
    <xf numFmtId="0" fontId="7" fillId="0" borderId="4" xfId="33" applyFont="1" applyFill="1" applyBorder="1" applyAlignment="1">
      <alignment horizontal="right" vertical="center" wrapText="1"/>
      <protection/>
    </xf>
    <xf numFmtId="3" fontId="7" fillId="0" borderId="17" xfId="34" applyNumberFormat="1" applyFont="1" applyFill="1" applyBorder="1" applyAlignment="1">
      <alignment horizontal="right" vertical="center" wrapText="1"/>
      <protection/>
    </xf>
    <xf numFmtId="3" fontId="7" fillId="0" borderId="18" xfId="34" applyNumberFormat="1" applyFont="1" applyFill="1" applyBorder="1" applyAlignment="1">
      <alignment horizontal="right" vertical="center" wrapText="1"/>
      <protection/>
    </xf>
    <xf numFmtId="3" fontId="7" fillId="0" borderId="39" xfId="34" applyNumberFormat="1" applyFont="1" applyFill="1" applyBorder="1" applyAlignment="1">
      <alignment horizontal="right" vertical="center" wrapText="1"/>
      <protection/>
    </xf>
    <xf numFmtId="3" fontId="7" fillId="0" borderId="30" xfId="34" applyNumberFormat="1" applyFont="1" applyFill="1" applyBorder="1" applyAlignment="1">
      <alignment horizontal="right" vertical="center" wrapText="1"/>
      <protection/>
    </xf>
    <xf numFmtId="3" fontId="7" fillId="0" borderId="20" xfId="34" applyNumberFormat="1" applyFont="1" applyFill="1" applyBorder="1" applyAlignment="1">
      <alignment horizontal="right" vertical="center" wrapText="1"/>
      <protection/>
    </xf>
    <xf numFmtId="0" fontId="7" fillId="0" borderId="37" xfId="33" applyFont="1" applyFill="1" applyBorder="1" applyAlignment="1">
      <alignment vertical="center" wrapText="1"/>
      <protection/>
    </xf>
    <xf numFmtId="0" fontId="0" fillId="0" borderId="16" xfId="0" applyFont="1" applyBorder="1"/>
    <xf numFmtId="0" fontId="0" fillId="0" borderId="4" xfId="0" applyFont="1" applyBorder="1"/>
    <xf numFmtId="0" fontId="0" fillId="0" borderId="16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7" fillId="0" borderId="8" xfId="33" applyFont="1" applyFill="1" applyBorder="1" applyAlignment="1">
      <alignment vertical="center" wrapText="1"/>
      <protection/>
    </xf>
    <xf numFmtId="0" fontId="0" fillId="3" borderId="8" xfId="0" applyFont="1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 quotePrefix="1">
      <alignment vertical="center"/>
    </xf>
    <xf numFmtId="0" fontId="0" fillId="0" borderId="20" xfId="0" applyFont="1" applyBorder="1"/>
    <xf numFmtId="0" fontId="0" fillId="0" borderId="22" xfId="0" applyFont="1" applyBorder="1"/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7" fillId="0" borderId="5" xfId="0" applyFont="1" applyFill="1" applyBorder="1" applyAlignment="1">
      <alignment horizontal="center" vertical="center" wrapText="1"/>
    </xf>
    <xf numFmtId="0" fontId="7" fillId="0" borderId="75" xfId="3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4" xfId="33" applyFont="1" applyFill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0" fontId="0" fillId="0" borderId="17" xfId="0" applyFont="1" applyBorder="1"/>
    <xf numFmtId="0" fontId="0" fillId="0" borderId="18" xfId="0" applyFont="1" applyBorder="1"/>
    <xf numFmtId="0" fontId="0" fillId="0" borderId="2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6" fillId="0" borderId="0" xfId="0" applyFont="1"/>
    <xf numFmtId="0" fontId="0" fillId="0" borderId="3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38" xfId="0" applyFont="1" applyBorder="1" applyAlignment="1" quotePrefix="1">
      <alignment vertical="center"/>
    </xf>
    <xf numFmtId="0" fontId="7" fillId="0" borderId="17" xfId="29" applyFont="1" applyFill="1" applyBorder="1" applyAlignment="1">
      <alignment horizontal="right" wrapText="1"/>
      <protection/>
    </xf>
    <xf numFmtId="0" fontId="7" fillId="0" borderId="18" xfId="29" applyFont="1" applyFill="1" applyBorder="1" applyAlignment="1">
      <alignment horizontal="right" wrapText="1"/>
      <protection/>
    </xf>
    <xf numFmtId="0" fontId="0" fillId="3" borderId="8" xfId="0" applyFont="1" applyFill="1" applyBorder="1" applyAlignment="1" quotePrefix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0" fontId="7" fillId="0" borderId="14" xfId="33" applyFont="1" applyFill="1" applyBorder="1" applyAlignment="1" quotePrefix="1">
      <alignment horizontal="left" wrapText="1"/>
      <protection/>
    </xf>
    <xf numFmtId="3" fontId="7" fillId="0" borderId="39" xfId="34" applyNumberFormat="1" applyFont="1" applyFill="1" applyBorder="1" applyAlignment="1">
      <alignment horizontal="right" wrapText="1"/>
      <protection/>
    </xf>
    <xf numFmtId="3" fontId="7" fillId="0" borderId="30" xfId="34" applyNumberFormat="1" applyFont="1" applyFill="1" applyBorder="1" applyAlignment="1">
      <alignment horizontal="right" wrapText="1"/>
      <protection/>
    </xf>
    <xf numFmtId="0" fontId="7" fillId="0" borderId="8" xfId="33" applyFont="1" applyFill="1" applyBorder="1" applyAlignment="1">
      <alignment horizontal="left" vertical="center" wrapText="1"/>
      <protection/>
    </xf>
    <xf numFmtId="0" fontId="7" fillId="0" borderId="8" xfId="33" applyFont="1" applyFill="1" applyBorder="1" applyAlignment="1" quotePrefix="1">
      <alignment horizontal="left" wrapText="1"/>
      <protection/>
    </xf>
    <xf numFmtId="3" fontId="7" fillId="0" borderId="16" xfId="34" applyNumberFormat="1" applyFont="1" applyFill="1" applyBorder="1" applyAlignment="1">
      <alignment horizontal="right" wrapText="1"/>
      <protection/>
    </xf>
    <xf numFmtId="3" fontId="7" fillId="0" borderId="4" xfId="34" applyNumberFormat="1" applyFont="1" applyFill="1" applyBorder="1" applyAlignment="1">
      <alignment horizontal="right" wrapText="1"/>
      <protection/>
    </xf>
    <xf numFmtId="0" fontId="7" fillId="0" borderId="57" xfId="33" applyFont="1" applyFill="1" applyBorder="1" applyAlignment="1">
      <alignment horizontal="left" vertical="center" wrapText="1"/>
      <protection/>
    </xf>
    <xf numFmtId="0" fontId="7" fillId="0" borderId="15" xfId="33" applyFont="1" applyFill="1" applyBorder="1" applyAlignment="1" quotePrefix="1">
      <alignment horizontal="left" wrapText="1"/>
      <protection/>
    </xf>
    <xf numFmtId="3" fontId="7" fillId="0" borderId="54" xfId="34" applyNumberFormat="1" applyFont="1" applyFill="1" applyBorder="1" applyAlignment="1">
      <alignment horizontal="right" wrapText="1"/>
      <protection/>
    </xf>
    <xf numFmtId="3" fontId="7" fillId="0" borderId="29" xfId="34" applyNumberFormat="1" applyFont="1" applyFill="1" applyBorder="1" applyAlignment="1">
      <alignment horizontal="right" wrapText="1"/>
      <protection/>
    </xf>
    <xf numFmtId="0" fontId="1" fillId="2" borderId="76" xfId="0" applyFont="1" applyFill="1" applyBorder="1" applyAlignment="1">
      <alignment horizontal="left"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3" fontId="1" fillId="0" borderId="77" xfId="0" applyNumberFormat="1" applyFont="1" applyFill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31" xfId="0" applyFont="1" applyBorder="1" applyAlignment="1" quotePrefix="1">
      <alignment horizontal="center" vertical="center" wrapText="1"/>
    </xf>
    <xf numFmtId="0" fontId="7" fillId="0" borderId="56" xfId="33" applyFont="1" applyFill="1" applyBorder="1" applyAlignment="1">
      <alignment horizontal="left" vertical="center" wrapText="1"/>
      <protection/>
    </xf>
    <xf numFmtId="0" fontId="7" fillId="0" borderId="9" xfId="33" applyFont="1" applyFill="1" applyBorder="1" applyAlignment="1">
      <alignment horizontal="left" vertical="center" wrapText="1"/>
      <protection/>
    </xf>
    <xf numFmtId="0" fontId="7" fillId="0" borderId="37" xfId="33" applyFont="1" applyFill="1" applyBorder="1" applyAlignment="1" quotePrefix="1">
      <alignment horizontal="left" wrapText="1"/>
      <protection/>
    </xf>
    <xf numFmtId="0" fontId="7" fillId="0" borderId="78" xfId="33" applyFont="1" applyFill="1" applyBorder="1" applyAlignment="1">
      <alignment horizontal="left" vertical="center" wrapText="1"/>
      <protection/>
    </xf>
    <xf numFmtId="0" fontId="7" fillId="0" borderId="33" xfId="35" applyNumberFormat="1" applyFont="1" applyFill="1" applyBorder="1" applyAlignment="1">
      <alignment vertical="center" wrapText="1"/>
      <protection/>
    </xf>
    <xf numFmtId="0" fontId="7" fillId="0" borderId="26" xfId="35" applyNumberFormat="1" applyFont="1" applyFill="1" applyBorder="1" applyAlignment="1">
      <alignment vertical="center" wrapText="1"/>
      <protection/>
    </xf>
    <xf numFmtId="0" fontId="7" fillId="0" borderId="34" xfId="35" applyNumberFormat="1" applyFont="1" applyFill="1" applyBorder="1" applyAlignment="1">
      <alignment vertical="center" wrapText="1"/>
      <protection/>
    </xf>
    <xf numFmtId="0" fontId="7" fillId="0" borderId="20" xfId="35" applyNumberFormat="1" applyFont="1" applyFill="1" applyBorder="1" applyAlignment="1">
      <alignment horizontal="right" vertical="center" wrapText="1"/>
      <protection/>
    </xf>
    <xf numFmtId="0" fontId="7" fillId="0" borderId="22" xfId="35" applyNumberFormat="1" applyFont="1" applyFill="1" applyBorder="1" applyAlignment="1">
      <alignment horizontal="right" vertical="center" wrapText="1"/>
      <protection/>
    </xf>
    <xf numFmtId="0" fontId="7" fillId="0" borderId="16" xfId="35" applyNumberFormat="1" applyFont="1" applyFill="1" applyBorder="1" applyAlignment="1">
      <alignment horizontal="right" vertical="center" wrapText="1"/>
      <protection/>
    </xf>
    <xf numFmtId="0" fontId="7" fillId="0" borderId="17" xfId="35" applyNumberFormat="1" applyFont="1" applyFill="1" applyBorder="1" applyAlignment="1">
      <alignment horizontal="right" vertical="center" wrapText="1"/>
      <protection/>
    </xf>
    <xf numFmtId="0" fontId="17" fillId="0" borderId="62" xfId="0" applyFont="1" applyBorder="1" applyAlignment="1">
      <alignment horizontal="center" vertical="center" wrapText="1"/>
    </xf>
    <xf numFmtId="0" fontId="7" fillId="0" borderId="20" xfId="35" applyNumberFormat="1" applyFont="1" applyFill="1" applyBorder="1" applyAlignment="1">
      <alignment vertical="center" wrapText="1"/>
      <protection/>
    </xf>
    <xf numFmtId="0" fontId="7" fillId="0" borderId="22" xfId="35" applyNumberFormat="1" applyFont="1" applyFill="1" applyBorder="1" applyAlignment="1">
      <alignment vertical="center" wrapText="1"/>
      <protection/>
    </xf>
    <xf numFmtId="0" fontId="7" fillId="0" borderId="16" xfId="35" applyNumberFormat="1" applyFont="1" applyFill="1" applyBorder="1" applyAlignment="1">
      <alignment vertical="center" wrapText="1"/>
      <protection/>
    </xf>
    <xf numFmtId="0" fontId="7" fillId="0" borderId="17" xfId="35" applyNumberFormat="1" applyFont="1" applyFill="1" applyBorder="1" applyAlignment="1">
      <alignment vertical="center" wrapText="1"/>
      <protection/>
    </xf>
    <xf numFmtId="0" fontId="7" fillId="0" borderId="42" xfId="35" applyNumberFormat="1" applyFont="1" applyFill="1" applyBorder="1" applyAlignment="1">
      <alignment vertical="center" wrapText="1"/>
      <protection/>
    </xf>
    <xf numFmtId="0" fontId="7" fillId="0" borderId="35" xfId="35" applyNumberFormat="1" applyFont="1" applyFill="1" applyBorder="1" applyAlignment="1">
      <alignment vertical="center" wrapText="1"/>
      <protection/>
    </xf>
    <xf numFmtId="0" fontId="7" fillId="0" borderId="43" xfId="35" applyNumberFormat="1" applyFont="1" applyFill="1" applyBorder="1" applyAlignment="1">
      <alignment vertical="center" wrapText="1"/>
      <protection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7" fillId="0" borderId="20" xfId="31" applyNumberFormat="1" applyFont="1" applyFill="1" applyBorder="1" applyAlignment="1">
      <alignment horizontal="right" vertical="top" wrapText="1"/>
      <protection/>
    </xf>
    <xf numFmtId="3" fontId="7" fillId="0" borderId="22" xfId="31" applyNumberFormat="1" applyFont="1" applyFill="1" applyBorder="1" applyAlignment="1">
      <alignment horizontal="right" vertical="top" wrapText="1"/>
      <protection/>
    </xf>
    <xf numFmtId="3" fontId="0" fillId="0" borderId="20" xfId="0" applyNumberFormat="1" applyFont="1" applyBorder="1" applyAlignment="1">
      <alignment vertical="top"/>
    </xf>
    <xf numFmtId="3" fontId="0" fillId="0" borderId="22" xfId="0" applyNumberFormat="1" applyFont="1" applyBorder="1" applyAlignment="1">
      <alignment vertical="top"/>
    </xf>
    <xf numFmtId="3" fontId="7" fillId="0" borderId="16" xfId="31" applyNumberFormat="1" applyFont="1" applyFill="1" applyBorder="1" applyAlignment="1">
      <alignment horizontal="right" vertical="top" wrapText="1"/>
      <protection/>
    </xf>
    <xf numFmtId="3" fontId="7" fillId="0" borderId="4" xfId="31" applyNumberFormat="1" applyFont="1" applyFill="1" applyBorder="1" applyAlignment="1">
      <alignment horizontal="right" vertical="top" wrapText="1"/>
      <protection/>
    </xf>
    <xf numFmtId="3" fontId="0" fillId="0" borderId="16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3" fontId="7" fillId="0" borderId="17" xfId="31" applyNumberFormat="1" applyFont="1" applyFill="1" applyBorder="1" applyAlignment="1">
      <alignment horizontal="right" vertical="top" wrapText="1"/>
      <protection/>
    </xf>
    <xf numFmtId="3" fontId="7" fillId="0" borderId="18" xfId="31" applyNumberFormat="1" applyFont="1" applyFill="1" applyBorder="1" applyAlignment="1">
      <alignment horizontal="right" vertical="top" wrapText="1"/>
      <protection/>
    </xf>
    <xf numFmtId="3" fontId="0" fillId="0" borderId="17" xfId="0" applyNumberFormat="1" applyFont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4" fontId="7" fillId="0" borderId="20" xfId="33" applyNumberFormat="1" applyFont="1" applyFill="1" applyBorder="1" applyAlignment="1">
      <alignment horizontal="right" vertical="center" wrapText="1"/>
      <protection/>
    </xf>
    <xf numFmtId="4" fontId="7" fillId="0" borderId="22" xfId="33" applyNumberFormat="1" applyFont="1" applyFill="1" applyBorder="1" applyAlignment="1">
      <alignment vertical="center" wrapText="1"/>
      <protection/>
    </xf>
    <xf numFmtId="0" fontId="7" fillId="0" borderId="74" xfId="33" applyFont="1" applyFill="1" applyBorder="1" applyAlignment="1" quotePrefix="1">
      <alignment horizontal="left" vertical="center" wrapText="1"/>
      <protection/>
    </xf>
    <xf numFmtId="4" fontId="7" fillId="0" borderId="16" xfId="33" applyNumberFormat="1" applyFont="1" applyFill="1" applyBorder="1" applyAlignment="1">
      <alignment vertical="center" wrapText="1"/>
      <protection/>
    </xf>
    <xf numFmtId="4" fontId="7" fillId="0" borderId="4" xfId="33" applyNumberFormat="1" applyFont="1" applyFill="1" applyBorder="1" applyAlignment="1">
      <alignment vertical="center" wrapText="1"/>
      <protection/>
    </xf>
    <xf numFmtId="4" fontId="7" fillId="0" borderId="16" xfId="33" applyNumberFormat="1" applyFont="1" applyFill="1" applyBorder="1" applyAlignment="1">
      <alignment horizontal="right" vertical="center" wrapText="1"/>
      <protection/>
    </xf>
    <xf numFmtId="4" fontId="7" fillId="0" borderId="4" xfId="33" applyNumberFormat="1" applyFont="1" applyFill="1" applyBorder="1" applyAlignment="1">
      <alignment horizontal="right" vertic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7" fillId="0" borderId="20" xfId="35" applyNumberFormat="1" applyFont="1" applyFill="1" applyBorder="1" applyAlignment="1">
      <alignment horizontal="right" vertical="center" wrapText="1"/>
      <protection/>
    </xf>
    <xf numFmtId="0" fontId="13" fillId="0" borderId="3" xfId="33" applyFont="1" applyFill="1" applyBorder="1" applyAlignment="1">
      <alignment horizontal="left" vertical="center" wrapText="1"/>
      <protection/>
    </xf>
    <xf numFmtId="164" fontId="1" fillId="0" borderId="7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vertical="center" wrapText="1"/>
    </xf>
    <xf numFmtId="165" fontId="0" fillId="0" borderId="22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vertical="center" wrapText="1"/>
    </xf>
    <xf numFmtId="165" fontId="0" fillId="0" borderId="65" xfId="0" applyNumberFormat="1" applyFont="1" applyBorder="1" applyAlignment="1">
      <alignment vertical="center" wrapText="1"/>
    </xf>
    <xf numFmtId="3" fontId="0" fillId="0" borderId="6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 horizontal="right" vertical="center"/>
    </xf>
    <xf numFmtId="0" fontId="1" fillId="0" borderId="5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70" xfId="0" applyBorder="1"/>
    <xf numFmtId="0" fontId="0" fillId="0" borderId="26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63" xfId="0" applyBorder="1" applyAlignment="1">
      <alignment horizontal="center" vertical="center"/>
    </xf>
    <xf numFmtId="0" fontId="17" fillId="0" borderId="27" xfId="0" applyFont="1" applyBorder="1" applyAlignment="1" quotePrefix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4" fontId="0" fillId="0" borderId="37" xfId="0" applyNumberFormat="1" applyFont="1" applyBorder="1" applyAlignment="1">
      <alignment horizontal="right" vertical="center" wrapText="1"/>
    </xf>
    <xf numFmtId="4" fontId="0" fillId="0" borderId="36" xfId="0" applyNumberForma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/>
    </xf>
    <xf numFmtId="4" fontId="0" fillId="0" borderId="22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/>
    </xf>
    <xf numFmtId="165" fontId="0" fillId="0" borderId="20" xfId="0" applyNumberFormat="1" applyFont="1" applyBorder="1" applyAlignment="1">
      <alignment horizontal="right" vertical="center" wrapText="1"/>
    </xf>
    <xf numFmtId="165" fontId="0" fillId="0" borderId="22" xfId="0" applyNumberFormat="1" applyFont="1" applyBorder="1" applyAlignment="1">
      <alignment horizontal="right" vertical="center" wrapText="1"/>
    </xf>
    <xf numFmtId="165" fontId="0" fillId="0" borderId="20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7" fillId="0" borderId="15" xfId="33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" fillId="0" borderId="4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" fontId="0" fillId="0" borderId="39" xfId="0" applyNumberFormat="1" applyFont="1" applyBorder="1" applyAlignment="1">
      <alignment horizontal="right" vertical="center" wrapText="1"/>
    </xf>
    <xf numFmtId="0" fontId="13" fillId="0" borderId="3" xfId="33" applyFont="1" applyFill="1" applyBorder="1" applyAlignment="1">
      <alignment vertical="center" wrapText="1"/>
      <protection/>
    </xf>
    <xf numFmtId="0" fontId="0" fillId="0" borderId="7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3" fontId="0" fillId="0" borderId="39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Border="1" applyAlignment="1" quotePrefix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17" fillId="0" borderId="52" xfId="0" applyFont="1" applyFill="1" applyBorder="1" applyAlignment="1" quotePrefix="1">
      <alignment horizontal="center" vertical="center" wrapText="1"/>
    </xf>
    <xf numFmtId="0" fontId="17" fillId="0" borderId="13" xfId="0" applyFont="1" applyFill="1" applyBorder="1" applyAlignment="1" quotePrefix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1" fontId="0" fillId="0" borderId="70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1" fontId="0" fillId="0" borderId="21" xfId="0" applyNumberFormat="1" applyFont="1" applyBorder="1" applyAlignment="1">
      <alignment vertical="center"/>
    </xf>
    <xf numFmtId="1" fontId="0" fillId="0" borderId="22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0" fontId="10" fillId="0" borderId="75" xfId="33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77" xfId="0" applyFont="1" applyBorder="1" applyAlignment="1" quotePrefix="1">
      <alignment horizontal="center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" fontId="0" fillId="0" borderId="54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54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vertical="center"/>
    </xf>
    <xf numFmtId="0" fontId="7" fillId="0" borderId="17" xfId="30" applyFont="1" applyFill="1" applyBorder="1" applyAlignment="1">
      <alignment horizontal="right" wrapText="1"/>
      <protection/>
    </xf>
    <xf numFmtId="0" fontId="7" fillId="0" borderId="18" xfId="30" applyFont="1" applyFill="1" applyBorder="1" applyAlignment="1">
      <alignment horizontal="right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0" fillId="0" borderId="54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68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horizontal="right"/>
    </xf>
    <xf numFmtId="0" fontId="13" fillId="0" borderId="3" xfId="33" applyFont="1" applyFill="1" applyBorder="1" applyAlignment="1">
      <alignment horizontal="center" vertical="center"/>
      <protection/>
    </xf>
    <xf numFmtId="2" fontId="0" fillId="0" borderId="30" xfId="0" applyNumberFormat="1" applyFont="1" applyBorder="1" applyAlignment="1">
      <alignment horizontal="right" vertical="center"/>
    </xf>
    <xf numFmtId="2" fontId="0" fillId="0" borderId="7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" fontId="1" fillId="0" borderId="48" xfId="0" applyNumberFormat="1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57" xfId="0" applyNumberFormat="1" applyBorder="1" applyAlignment="1">
      <alignment horizontal="right" vertical="center"/>
    </xf>
    <xf numFmtId="4" fontId="0" fillId="0" borderId="46" xfId="0" applyNumberFormat="1" applyFill="1" applyBorder="1" applyAlignment="1">
      <alignment horizontal="right" vertical="center" wrapText="1"/>
    </xf>
    <xf numFmtId="4" fontId="0" fillId="0" borderId="46" xfId="0" applyNumberFormat="1" applyFill="1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2" fontId="0" fillId="0" borderId="29" xfId="0" applyNumberFormat="1" applyBorder="1" applyAlignment="1">
      <alignment vertical="center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ill="1" applyBorder="1"/>
    <xf numFmtId="0" fontId="0" fillId="0" borderId="49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7" fillId="0" borderId="5" xfId="0" applyFont="1" applyBorder="1" applyAlignment="1">
      <alignment/>
    </xf>
    <xf numFmtId="0" fontId="17" fillId="0" borderId="5" xfId="0" applyFont="1" applyBorder="1"/>
    <xf numFmtId="0" fontId="0" fillId="0" borderId="7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/>
    </xf>
    <xf numFmtId="0" fontId="20" fillId="3" borderId="1" xfId="0" applyFont="1" applyFill="1" applyBorder="1"/>
    <xf numFmtId="0" fontId="20" fillId="0" borderId="1" xfId="0" applyFont="1" applyBorder="1" applyAlignment="1">
      <alignment/>
    </xf>
    <xf numFmtId="0" fontId="20" fillId="3" borderId="1" xfId="0" applyFont="1" applyFill="1" applyBorder="1" applyAlignment="1">
      <alignment/>
    </xf>
    <xf numFmtId="0" fontId="0" fillId="3" borderId="8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3" borderId="0" xfId="0" applyFill="1"/>
    <xf numFmtId="0" fontId="0" fillId="3" borderId="14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7" fillId="3" borderId="37" xfId="33" applyFont="1" applyFill="1" applyBorder="1" applyAlignment="1" quotePrefix="1">
      <alignment horizontal="left" vertical="center" wrapText="1"/>
      <protection/>
    </xf>
    <xf numFmtId="0" fontId="7" fillId="3" borderId="10" xfId="33" applyFont="1" applyFill="1" applyBorder="1" applyAlignment="1" quotePrefix="1">
      <alignment horizontal="left" vertical="center" wrapText="1"/>
      <protection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7" fillId="3" borderId="37" xfId="33" applyFont="1" applyFill="1" applyBorder="1" applyAlignment="1" quotePrefix="1">
      <alignment horizontal="left" vertical="center" wrapText="1"/>
      <protection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0" fontId="0" fillId="3" borderId="8" xfId="0" applyFont="1" applyFill="1" applyBorder="1" applyAlignment="1" quotePrefix="1">
      <alignment horizontal="left" vertical="center" wrapText="1"/>
    </xf>
    <xf numFmtId="0" fontId="0" fillId="3" borderId="46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37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 quotePrefix="1">
      <alignment horizontal="left" vertical="center" wrapText="1"/>
    </xf>
    <xf numFmtId="0" fontId="0" fillId="0" borderId="8" xfId="0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ont="1" applyFill="1" applyBorder="1" applyAlignment="1" quotePrefix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7" fillId="3" borderId="14" xfId="33" applyFont="1" applyFill="1" applyBorder="1" applyAlignment="1">
      <alignment horizontal="left" vertical="center" wrapText="1"/>
      <protection/>
    </xf>
    <xf numFmtId="0" fontId="20" fillId="3" borderId="1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 wrapText="1"/>
    </xf>
    <xf numFmtId="0" fontId="7" fillId="3" borderId="11" xfId="33" applyFont="1" applyFill="1" applyBorder="1" applyAlignment="1">
      <alignment horizontal="left" vertical="center" wrapText="1"/>
      <protection/>
    </xf>
    <xf numFmtId="0" fontId="0" fillId="3" borderId="58" xfId="0" applyFont="1" applyFill="1" applyBorder="1" applyAlignment="1">
      <alignment horizontal="left" vertical="center"/>
    </xf>
    <xf numFmtId="0" fontId="0" fillId="3" borderId="3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/>
    </xf>
    <xf numFmtId="0" fontId="0" fillId="3" borderId="56" xfId="0" applyFont="1" applyFill="1" applyBorder="1" applyAlignment="1" quotePrefix="1">
      <alignment horizontal="left" vertical="center"/>
    </xf>
    <xf numFmtId="0" fontId="0" fillId="3" borderId="38" xfId="0" applyFill="1" applyBorder="1" applyAlignment="1">
      <alignment horizontal="center"/>
    </xf>
    <xf numFmtId="0" fontId="0" fillId="3" borderId="8" xfId="0" applyFill="1" applyBorder="1" applyAlignment="1" quotePrefix="1">
      <alignment horizontal="left" vertical="center" wrapText="1"/>
    </xf>
    <xf numFmtId="0" fontId="7" fillId="3" borderId="8" xfId="33" applyFont="1" applyFill="1" applyBorder="1" applyAlignment="1" quotePrefix="1">
      <alignment horizontal="left" vertical="center" wrapText="1"/>
      <protection/>
    </xf>
    <xf numFmtId="0" fontId="0" fillId="3" borderId="35" xfId="0" applyFill="1" applyBorder="1" applyAlignment="1">
      <alignment horizontal="center" vertical="center" wrapText="1"/>
    </xf>
    <xf numFmtId="0" fontId="7" fillId="3" borderId="8" xfId="33" applyFont="1" applyFill="1" applyBorder="1" applyAlignment="1" quotePrefix="1">
      <alignment horizontal="left" wrapText="1"/>
      <protection/>
    </xf>
    <xf numFmtId="0" fontId="7" fillId="3" borderId="8" xfId="33" applyFont="1" applyFill="1" applyBorder="1" applyAlignment="1" quotePrefix="1">
      <alignment horizontal="left" wrapText="1"/>
      <protection/>
    </xf>
    <xf numFmtId="0" fontId="7" fillId="3" borderId="8" xfId="33" applyFont="1" applyFill="1" applyBorder="1" applyAlignment="1">
      <alignment horizontal="left" vertical="center" wrapText="1"/>
      <protection/>
    </xf>
    <xf numFmtId="0" fontId="0" fillId="3" borderId="71" xfId="0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7" fillId="3" borderId="10" xfId="33" applyFont="1" applyFill="1" applyBorder="1" applyAlignment="1">
      <alignment horizontal="left" vertical="center" wrapText="1"/>
      <protection/>
    </xf>
    <xf numFmtId="0" fontId="7" fillId="3" borderId="8" xfId="33" applyFont="1" applyFill="1" applyBorder="1" applyAlignment="1">
      <alignment vertical="center" wrapText="1"/>
      <protection/>
    </xf>
    <xf numFmtId="0" fontId="0" fillId="3" borderId="8" xfId="0" applyFill="1" applyBorder="1" applyAlignment="1" quotePrefix="1">
      <alignment horizontal="left" vertical="center"/>
    </xf>
    <xf numFmtId="0" fontId="14" fillId="3" borderId="8" xfId="0" applyFont="1" applyFill="1" applyBorder="1" applyAlignment="1" quotePrefix="1">
      <alignment horizontal="left" vertical="center"/>
    </xf>
    <xf numFmtId="168" fontId="0" fillId="0" borderId="0" xfId="37" applyNumberFormat="1" applyFont="1"/>
    <xf numFmtId="3" fontId="0" fillId="0" borderId="1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7" fillId="0" borderId="8" xfId="33" applyFont="1" applyFill="1" applyBorder="1" applyAlignment="1">
      <alignment horizontal="left" vertical="center" wrapText="1" indent="3"/>
      <protection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" fontId="0" fillId="0" borderId="12" xfId="0" applyNumberFormat="1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0" fontId="7" fillId="0" borderId="0" xfId="33" applyFont="1" applyFill="1" applyBorder="1" applyAlignment="1">
      <alignment vertical="center" wrapText="1"/>
      <protection/>
    </xf>
    <xf numFmtId="0" fontId="0" fillId="0" borderId="35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 wrapText="1"/>
    </xf>
    <xf numFmtId="0" fontId="21" fillId="0" borderId="49" xfId="33" applyFont="1" applyFill="1" applyBorder="1" applyAlignment="1">
      <alignment horizontal="center" vertical="center" wrapText="1"/>
      <protection/>
    </xf>
    <xf numFmtId="0" fontId="0" fillId="0" borderId="56" xfId="0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0" fillId="0" borderId="0" xfId="33" applyFont="1" applyFill="1" applyBorder="1" applyAlignment="1" quotePrefix="1">
      <alignment horizontal="left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2" fontId="0" fillId="0" borderId="35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0" fillId="0" borderId="0" xfId="33" applyFont="1" applyFill="1" applyBorder="1" applyAlignment="1">
      <alignment vertical="center"/>
      <protection/>
    </xf>
    <xf numFmtId="0" fontId="0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 vertical="center" wrapText="1"/>
    </xf>
    <xf numFmtId="2" fontId="0" fillId="0" borderId="17" xfId="0" applyNumberFormat="1" applyBorder="1" applyAlignment="1">
      <alignment vertical="center" wrapText="1"/>
    </xf>
    <xf numFmtId="2" fontId="0" fillId="0" borderId="65" xfId="0" applyNumberFormat="1" applyBorder="1" applyAlignment="1">
      <alignment vertical="center" wrapText="1"/>
    </xf>
    <xf numFmtId="2" fontId="0" fillId="0" borderId="18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Font="1" applyBorder="1" applyAlignment="1" quotePrefix="1">
      <alignment vertical="center" wrapText="1"/>
    </xf>
    <xf numFmtId="0" fontId="6" fillId="0" borderId="0" xfId="0" applyFont="1" applyAlignment="1" quotePrefix="1">
      <alignment vertical="center" wrapText="1"/>
    </xf>
    <xf numFmtId="0" fontId="18" fillId="0" borderId="0" xfId="0" applyFont="1" applyBorder="1" applyAlignment="1" quotePrefix="1">
      <alignment vertical="center" wrapText="1"/>
    </xf>
    <xf numFmtId="0" fontId="18" fillId="0" borderId="73" xfId="0" applyFont="1" applyBorder="1" applyAlignment="1">
      <alignment vertical="center" wrapText="1"/>
    </xf>
    <xf numFmtId="0" fontId="6" fillId="0" borderId="0" xfId="0" applyFont="1" applyAlignment="1" quotePrefix="1">
      <alignment vertical="center"/>
    </xf>
    <xf numFmtId="0" fontId="0" fillId="0" borderId="8" xfId="0" applyBorder="1" applyAlignment="1" quotePrefix="1">
      <alignment horizontal="left" vertical="center" wrapText="1"/>
    </xf>
    <xf numFmtId="2" fontId="0" fillId="0" borderId="16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1" fontId="0" fillId="0" borderId="33" xfId="0" applyNumberFormat="1" applyBorder="1" applyAlignment="1">
      <alignment vertical="center" wrapText="1"/>
    </xf>
    <xf numFmtId="1" fontId="0" fillId="0" borderId="21" xfId="0" applyNumberFormat="1" applyBorder="1" applyAlignment="1">
      <alignment vertical="center" wrapText="1"/>
    </xf>
    <xf numFmtId="1" fontId="0" fillId="0" borderId="22" xfId="0" applyNumberFormat="1" applyBorder="1" applyAlignment="1">
      <alignment vertical="center" wrapText="1"/>
    </xf>
    <xf numFmtId="1" fontId="0" fillId="0" borderId="68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1" fontId="0" fillId="0" borderId="29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" fontId="0" fillId="0" borderId="2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" fontId="0" fillId="0" borderId="54" xfId="0" applyNumberForma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" fontId="0" fillId="0" borderId="17" xfId="0" applyNumberFormat="1" applyBorder="1" applyAlignment="1">
      <alignment vertical="center" wrapText="1"/>
    </xf>
    <xf numFmtId="1" fontId="0" fillId="0" borderId="19" xfId="0" applyNumberFormat="1" applyBorder="1" applyAlignment="1">
      <alignment vertical="center" wrapText="1"/>
    </xf>
    <xf numFmtId="1" fontId="0" fillId="0" borderId="18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0" fillId="0" borderId="34" xfId="0" applyNumberFormat="1" applyBorder="1" applyAlignment="1">
      <alignment vertical="center" wrapText="1"/>
    </xf>
    <xf numFmtId="0" fontId="0" fillId="0" borderId="14" xfId="0" applyBorder="1" applyAlignment="1" quotePrefix="1">
      <alignment horizontal="left" vertical="center" wrapText="1"/>
    </xf>
    <xf numFmtId="1" fontId="0" fillId="0" borderId="42" xfId="0" applyNumberFormat="1" applyBorder="1" applyAlignment="1">
      <alignment vertical="center" wrapText="1"/>
    </xf>
    <xf numFmtId="1" fontId="0" fillId="0" borderId="26" xfId="0" applyNumberForma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1" fontId="0" fillId="0" borderId="35" xfId="0" applyNumberFormat="1" applyBorder="1" applyAlignment="1">
      <alignment vertical="center" wrapText="1"/>
    </xf>
    <xf numFmtId="1" fontId="0" fillId="0" borderId="26" xfId="0" applyNumberFormat="1" applyBorder="1" applyAlignment="1">
      <alignment horizontal="right" vertical="center" wrapText="1"/>
    </xf>
    <xf numFmtId="1" fontId="0" fillId="0" borderId="4" xfId="0" applyNumberFormat="1" applyFont="1" applyBorder="1" applyAlignment="1">
      <alignment horizontal="right" vertical="center" wrapText="1"/>
    </xf>
    <xf numFmtId="1" fontId="0" fillId="0" borderId="16" xfId="0" applyNumberFormat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 wrapText="1"/>
    </xf>
    <xf numFmtId="1" fontId="0" fillId="0" borderId="46" xfId="0" applyNumberFormat="1" applyBorder="1" applyAlignment="1">
      <alignment horizontal="right" vertical="center" wrapText="1"/>
    </xf>
    <xf numFmtId="1" fontId="0" fillId="0" borderId="37" xfId="0" applyNumberFormat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1" fontId="0" fillId="0" borderId="46" xfId="0" applyNumberFormat="1" applyBorder="1" applyAlignment="1">
      <alignment vertical="center" wrapText="1"/>
    </xf>
    <xf numFmtId="1" fontId="0" fillId="0" borderId="36" xfId="0" applyNumberFormat="1" applyBorder="1" applyAlignment="1">
      <alignment vertical="center" wrapText="1"/>
    </xf>
    <xf numFmtId="1" fontId="0" fillId="0" borderId="55" xfId="0" applyNumberFormat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 wrapText="1"/>
    </xf>
    <xf numFmtId="2" fontId="1" fillId="0" borderId="24" xfId="0" applyNumberFormat="1" applyFont="1" applyFill="1" applyBorder="1" applyAlignment="1">
      <alignment vertical="center" wrapText="1"/>
    </xf>
    <xf numFmtId="2" fontId="1" fillId="0" borderId="25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horizontal="right" vertical="center"/>
    </xf>
    <xf numFmtId="165" fontId="0" fillId="0" borderId="21" xfId="0" applyNumberFormat="1" applyFill="1" applyBorder="1" applyAlignment="1">
      <alignment horizontal="right" vertical="center" wrapText="1"/>
    </xf>
    <xf numFmtId="165" fontId="0" fillId="0" borderId="42" xfId="0" applyNumberFormat="1" applyFill="1" applyBorder="1" applyAlignment="1">
      <alignment horizontal="right" vertical="center" wrapText="1"/>
    </xf>
    <xf numFmtId="0" fontId="0" fillId="0" borderId="56" xfId="0" applyFont="1" applyFill="1" applyBorder="1" applyAlignment="1" quotePrefix="1">
      <alignment horizontal="left" vertical="center" wrapText="1"/>
    </xf>
    <xf numFmtId="0" fontId="0" fillId="0" borderId="38" xfId="0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0" fillId="0" borderId="16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3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7" xfId="0" applyBorder="1" applyAlignment="1" quotePrefix="1">
      <alignment horizontal="left" vertical="center" wrapText="1"/>
    </xf>
    <xf numFmtId="0" fontId="14" fillId="0" borderId="37" xfId="0" applyFont="1" applyBorder="1" applyAlignment="1" quotePrefix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7" fillId="0" borderId="35" xfId="33" applyFont="1" applyFill="1" applyBorder="1" applyAlignment="1" quotePrefix="1">
      <alignment horizontal="left" vertical="center" wrapText="1"/>
      <protection/>
    </xf>
    <xf numFmtId="0" fontId="17" fillId="0" borderId="28" xfId="0" applyFont="1" applyBorder="1" applyAlignment="1">
      <alignment horizontal="center" vertical="center" wrapText="1"/>
    </xf>
    <xf numFmtId="0" fontId="21" fillId="0" borderId="5" xfId="33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wrapText="1"/>
    </xf>
    <xf numFmtId="0" fontId="5" fillId="0" borderId="0" xfId="0" applyFont="1" applyAlignment="1" quotePrefix="1">
      <alignment horizontal="left" vertical="center"/>
    </xf>
    <xf numFmtId="0" fontId="21" fillId="0" borderId="48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13" fillId="0" borderId="14" xfId="33" applyFont="1" applyFill="1" applyBorder="1" applyAlignment="1">
      <alignment horizontal="center" vertical="center" wrapText="1"/>
      <protection/>
    </xf>
    <xf numFmtId="0" fontId="13" fillId="0" borderId="15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5" xfId="33" applyFont="1" applyFill="1" applyBorder="1" applyAlignment="1" quotePrefix="1">
      <alignment horizontal="center" vertical="center" wrapText="1"/>
      <protection/>
    </xf>
    <xf numFmtId="0" fontId="0" fillId="0" borderId="54" xfId="0" applyBorder="1"/>
    <xf numFmtId="0" fontId="0" fillId="0" borderId="29" xfId="0" applyBorder="1"/>
    <xf numFmtId="0" fontId="0" fillId="0" borderId="68" xfId="0" applyBorder="1"/>
    <xf numFmtId="0" fontId="0" fillId="0" borderId="55" xfId="0" applyBorder="1"/>
    <xf numFmtId="0" fontId="0" fillId="0" borderId="23" xfId="0" applyBorder="1"/>
    <xf numFmtId="164" fontId="0" fillId="0" borderId="23" xfId="0" applyNumberFormat="1" applyBorder="1"/>
    <xf numFmtId="0" fontId="7" fillId="0" borderId="11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63" xfId="33" applyNumberFormat="1" applyFont="1" applyFill="1" applyBorder="1" applyAlignment="1">
      <alignment horizontal="center" vertical="center" wrapText="1"/>
      <protection/>
    </xf>
    <xf numFmtId="0" fontId="7" fillId="0" borderId="79" xfId="33" applyNumberFormat="1" applyFont="1" applyFill="1" applyBorder="1" applyAlignment="1">
      <alignment horizontal="center" vertical="center" wrapText="1"/>
      <protection/>
    </xf>
    <xf numFmtId="0" fontId="13" fillId="0" borderId="14" xfId="33" applyNumberFormat="1" applyFont="1" applyFill="1" applyBorder="1" applyAlignment="1">
      <alignment horizontal="center" vertical="center" wrapText="1"/>
      <protection/>
    </xf>
    <xf numFmtId="0" fontId="13" fillId="0" borderId="15" xfId="33" applyNumberFormat="1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 vertical="center" wrapText="1"/>
    </xf>
    <xf numFmtId="0" fontId="0" fillId="0" borderId="54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167" fontId="1" fillId="0" borderId="23" xfId="0" applyNumberFormat="1" applyFont="1" applyBorder="1" applyAlignment="1">
      <alignment wrapText="1"/>
    </xf>
    <xf numFmtId="0" fontId="7" fillId="0" borderId="14" xfId="33" applyNumberFormat="1" applyFont="1" applyFill="1" applyBorder="1" applyAlignment="1">
      <alignment horizontal="center" vertical="center" wrapText="1"/>
      <protection/>
    </xf>
    <xf numFmtId="0" fontId="7" fillId="0" borderId="15" xfId="33" applyNumberFormat="1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5" xfId="0" applyBorder="1"/>
    <xf numFmtId="0" fontId="0" fillId="0" borderId="54" xfId="0" applyFont="1" applyBorder="1"/>
    <xf numFmtId="0" fontId="0" fillId="0" borderId="29" xfId="0" applyFont="1" applyBorder="1"/>
    <xf numFmtId="0" fontId="0" fillId="0" borderId="57" xfId="0" applyFont="1" applyBorder="1" applyAlignment="1" quotePrefix="1">
      <alignment horizontal="left" vertical="center"/>
    </xf>
    <xf numFmtId="0" fontId="7" fillId="0" borderId="78" xfId="33" applyFont="1" applyFill="1" applyBorder="1" applyAlignment="1" quotePrefix="1">
      <alignment horizontal="left" vertical="center" wrapText="1"/>
      <protection/>
    </xf>
    <xf numFmtId="0" fontId="0" fillId="0" borderId="57" xfId="0" applyBorder="1" applyAlignment="1">
      <alignment horizontal="left" vertical="center"/>
    </xf>
    <xf numFmtId="0" fontId="0" fillId="0" borderId="7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164" fontId="1" fillId="0" borderId="23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horizontal="right" vertical="center"/>
    </xf>
    <xf numFmtId="3" fontId="7" fillId="0" borderId="16" xfId="33" applyNumberFormat="1" applyFont="1" applyFill="1" applyBorder="1" applyAlignment="1" quotePrefix="1">
      <alignment horizontal="right" vertical="center" wrapText="1"/>
      <protection/>
    </xf>
    <xf numFmtId="3" fontId="0" fillId="0" borderId="4" xfId="0" applyNumberFormat="1" applyFont="1" applyBorder="1" applyAlignment="1">
      <alignment horizontal="right" vertical="center"/>
    </xf>
    <xf numFmtId="166" fontId="0" fillId="0" borderId="16" xfId="0" applyNumberFormat="1" applyFont="1" applyBorder="1" applyAlignment="1">
      <alignment horizontal="right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right" vertical="center"/>
    </xf>
    <xf numFmtId="3" fontId="7" fillId="0" borderId="17" xfId="33" applyNumberFormat="1" applyFont="1" applyFill="1" applyBorder="1" applyAlignment="1">
      <alignment horizontal="right" vertical="center" wrapText="1"/>
      <protection/>
    </xf>
    <xf numFmtId="3" fontId="7" fillId="0" borderId="18" xfId="33" applyNumberFormat="1" applyFont="1" applyFill="1" applyBorder="1" applyAlignment="1">
      <alignment horizontal="right" vertical="center" wrapText="1"/>
      <protection/>
    </xf>
    <xf numFmtId="3" fontId="0" fillId="0" borderId="18" xfId="0" applyNumberFormat="1" applyFont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/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3" fontId="1" fillId="0" borderId="80" xfId="0" applyNumberFormat="1" applyFont="1" applyFill="1" applyBorder="1" applyAlignment="1" quotePrefix="1">
      <alignment horizontal="right" vertical="center"/>
    </xf>
    <xf numFmtId="3" fontId="1" fillId="0" borderId="72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vertical="center" wrapText="1"/>
    </xf>
    <xf numFmtId="0" fontId="7" fillId="0" borderId="14" xfId="33" applyFont="1" applyFill="1" applyBorder="1" applyAlignment="1">
      <alignment horizontal="center" vertical="center"/>
      <protection/>
    </xf>
    <xf numFmtId="164" fontId="0" fillId="0" borderId="16" xfId="0" applyNumberFormat="1" applyBorder="1"/>
    <xf numFmtId="0" fontId="0" fillId="0" borderId="78" xfId="0" applyBorder="1" applyAlignment="1">
      <alignment vertical="center"/>
    </xf>
    <xf numFmtId="0" fontId="1" fillId="0" borderId="23" xfId="0" applyFont="1" applyBorder="1"/>
    <xf numFmtId="164" fontId="1" fillId="0" borderId="23" xfId="0" applyNumberFormat="1" applyFont="1" applyBorder="1"/>
    <xf numFmtId="0" fontId="1" fillId="0" borderId="0" xfId="0" applyFont="1"/>
    <xf numFmtId="0" fontId="7" fillId="0" borderId="15" xfId="33" applyFont="1" applyFill="1" applyBorder="1" applyAlignment="1" quotePrefix="1">
      <alignment horizontal="center" vertical="center" wrapText="1"/>
      <protection/>
    </xf>
    <xf numFmtId="164" fontId="0" fillId="0" borderId="20" xfId="0" applyNumberFormat="1" applyBorder="1" applyAlignment="1">
      <alignment vertical="center" wrapText="1"/>
    </xf>
    <xf numFmtId="164" fontId="0" fillId="0" borderId="22" xfId="0" applyNumberFormat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64" fontId="0" fillId="0" borderId="54" xfId="0" applyNumberFormat="1" applyFont="1" applyBorder="1" applyAlignment="1">
      <alignment horizontal="right"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0" fontId="0" fillId="0" borderId="54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78" xfId="0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18" fillId="0" borderId="0" xfId="0" applyFont="1" applyAlignment="1">
      <alignment horizontal="right" vertical="center"/>
    </xf>
    <xf numFmtId="0" fontId="7" fillId="0" borderId="38" xfId="33" applyFont="1" applyFill="1" applyBorder="1" applyAlignment="1" quotePrefix="1">
      <alignment horizontal="left" vertical="center" wrapText="1"/>
      <protection/>
    </xf>
    <xf numFmtId="0" fontId="0" fillId="0" borderId="36" xfId="0" applyBorder="1" applyAlignment="1">
      <alignment vertical="center"/>
    </xf>
    <xf numFmtId="0" fontId="0" fillId="0" borderId="69" xfId="0" applyFont="1" applyBorder="1" applyAlignment="1">
      <alignment horizontal="right" vertical="center"/>
    </xf>
    <xf numFmtId="3" fontId="0" fillId="0" borderId="26" xfId="0" applyNumberFormat="1" applyFont="1" applyBorder="1" applyAlignment="1">
      <alignment vertical="center"/>
    </xf>
    <xf numFmtId="0" fontId="0" fillId="0" borderId="35" xfId="0" applyFont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" fillId="0" borderId="44" xfId="0" applyFont="1" applyBorder="1" applyAlignment="1" quotePrefix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4" fontId="0" fillId="0" borderId="51" xfId="0" applyNumberFormat="1" applyFill="1" applyBorder="1" applyAlignment="1">
      <alignment horizontal="right" vertical="center"/>
    </xf>
    <xf numFmtId="4" fontId="0" fillId="0" borderId="83" xfId="0" applyNumberFormat="1" applyFill="1" applyBorder="1" applyAlignment="1">
      <alignment horizontal="right" vertical="center"/>
    </xf>
    <xf numFmtId="4" fontId="0" fillId="0" borderId="82" xfId="0" applyNumberFormat="1" applyFill="1" applyBorder="1" applyAlignment="1">
      <alignment horizontal="right" vertical="center"/>
    </xf>
    <xf numFmtId="4" fontId="0" fillId="0" borderId="50" xfId="0" applyNumberFormat="1" applyFill="1" applyBorder="1" applyAlignment="1">
      <alignment horizontal="right" vertical="center"/>
    </xf>
    <xf numFmtId="0" fontId="0" fillId="5" borderId="0" xfId="0" applyFill="1"/>
    <xf numFmtId="0" fontId="7" fillId="0" borderId="49" xfId="33" applyFont="1" applyFill="1" applyBorder="1" applyAlignment="1">
      <alignment horizontal="left" vertical="center" wrapText="1"/>
      <protection/>
    </xf>
    <xf numFmtId="0" fontId="0" fillId="0" borderId="70" xfId="0" applyBorder="1" applyAlignment="1">
      <alignment vertical="center"/>
    </xf>
    <xf numFmtId="0" fontId="0" fillId="0" borderId="71" xfId="0" applyFont="1" applyBorder="1" applyAlignment="1">
      <alignment horizontal="right" vertical="center"/>
    </xf>
    <xf numFmtId="4" fontId="0" fillId="0" borderId="39" xfId="0" applyNumberFormat="1" applyFill="1" applyBorder="1" applyAlignment="1">
      <alignment vertical="center"/>
    </xf>
    <xf numFmtId="4" fontId="0" fillId="0" borderId="30" xfId="0" applyNumberFormat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4" fontId="0" fillId="0" borderId="54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4" fontId="1" fillId="0" borderId="23" xfId="0" applyNumberFormat="1" applyFont="1" applyBorder="1" applyAlignment="1">
      <alignment vertic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6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57" xfId="0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17" xfId="0" applyNumberFormat="1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4" fontId="0" fillId="0" borderId="16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70" xfId="0" applyFont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vertical="center"/>
    </xf>
    <xf numFmtId="0" fontId="0" fillId="0" borderId="34" xfId="0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" fontId="0" fillId="0" borderId="54" xfId="0" applyNumberFormat="1" applyBorder="1" applyAlignment="1">
      <alignment horizontal="right" vertical="center"/>
    </xf>
    <xf numFmtId="0" fontId="13" fillId="0" borderId="76" xfId="33" applyFont="1" applyFill="1" applyBorder="1" applyAlignment="1" quotePrefix="1">
      <alignment horizontal="left" vertical="center" wrapText="1"/>
      <protection/>
    </xf>
    <xf numFmtId="3" fontId="1" fillId="0" borderId="49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 quotePrefix="1">
      <alignment horizontal="left" vertical="center" wrapText="1"/>
    </xf>
    <xf numFmtId="0" fontId="0" fillId="0" borderId="37" xfId="0" applyFont="1" applyBorder="1" applyAlignment="1" quotePrefix="1">
      <alignment horizontal="left" vertical="center" wrapText="1"/>
    </xf>
    <xf numFmtId="2" fontId="0" fillId="0" borderId="33" xfId="0" applyNumberFormat="1" applyFont="1" applyBorder="1" applyAlignment="1">
      <alignment horizontal="right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164" fontId="0" fillId="0" borderId="39" xfId="0" applyNumberFormat="1" applyFont="1" applyBorder="1" applyAlignment="1">
      <alignment vertical="center"/>
    </xf>
    <xf numFmtId="2" fontId="0" fillId="0" borderId="39" xfId="0" applyNumberFormat="1" applyFont="1" applyBorder="1" applyAlignment="1">
      <alignment vertical="center"/>
    </xf>
    <xf numFmtId="2" fontId="0" fillId="0" borderId="26" xfId="0" applyNumberFormat="1" applyFont="1" applyFill="1" applyBorder="1" applyAlignment="1">
      <alignment horizontal="right" vertical="center"/>
    </xf>
    <xf numFmtId="164" fontId="0" fillId="0" borderId="30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2" fontId="0" fillId="0" borderId="36" xfId="0" applyNumberFormat="1" applyFont="1" applyFill="1" applyBorder="1" applyAlignment="1">
      <alignment horizontal="right" vertical="center"/>
    </xf>
    <xf numFmtId="2" fontId="7" fillId="0" borderId="16" xfId="29" applyNumberFormat="1" applyFont="1" applyFill="1" applyBorder="1" applyAlignment="1">
      <alignment horizontal="right" wrapText="1"/>
      <protection/>
    </xf>
    <xf numFmtId="2" fontId="7" fillId="0" borderId="4" xfId="29" applyNumberFormat="1" applyFont="1" applyFill="1" applyBorder="1" applyAlignment="1">
      <alignment horizontal="right" wrapText="1"/>
      <protection/>
    </xf>
    <xf numFmtId="0" fontId="1" fillId="0" borderId="5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7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37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vertical="top" wrapText="1"/>
    </xf>
    <xf numFmtId="1" fontId="20" fillId="0" borderId="17" xfId="0" applyNumberFormat="1" applyFont="1" applyBorder="1" applyAlignment="1">
      <alignment vertical="top" wrapText="1"/>
    </xf>
    <xf numFmtId="1" fontId="20" fillId="0" borderId="42" xfId="0" applyNumberFormat="1" applyFont="1" applyBorder="1" applyAlignment="1">
      <alignment vertical="top" wrapText="1"/>
    </xf>
    <xf numFmtId="1" fontId="20" fillId="0" borderId="43" xfId="0" applyNumberFormat="1" applyFont="1" applyBorder="1" applyAlignment="1">
      <alignment vertical="top" wrapText="1"/>
    </xf>
    <xf numFmtId="0" fontId="7" fillId="0" borderId="27" xfId="33" applyFont="1" applyFill="1" applyBorder="1" applyAlignment="1" quotePrefix="1">
      <alignment horizontal="left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165" fontId="0" fillId="0" borderId="16" xfId="0" applyNumberForma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2" xfId="0" applyBorder="1"/>
    <xf numFmtId="164" fontId="0" fillId="0" borderId="2" xfId="0" applyNumberFormat="1" applyBorder="1"/>
    <xf numFmtId="164" fontId="1" fillId="0" borderId="7" xfId="0" applyNumberFormat="1" applyFont="1" applyBorder="1"/>
    <xf numFmtId="0" fontId="0" fillId="0" borderId="38" xfId="0" applyBorder="1"/>
    <xf numFmtId="0" fontId="10" fillId="0" borderId="0" xfId="33" applyFont="1" applyFill="1" applyBorder="1" applyAlignment="1">
      <alignment horizontal="left" vertical="center" wrapText="1"/>
      <protection/>
    </xf>
    <xf numFmtId="165" fontId="0" fillId="0" borderId="34" xfId="0" applyNumberFormat="1" applyFont="1" applyBorder="1" applyAlignment="1">
      <alignment horizontal="right" vertical="center" wrapText="1"/>
    </xf>
    <xf numFmtId="0" fontId="0" fillId="0" borderId="27" xfId="0" applyFont="1" applyFill="1" applyBorder="1"/>
    <xf numFmtId="0" fontId="0" fillId="0" borderId="79" xfId="0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right" vertical="center"/>
    </xf>
    <xf numFmtId="3" fontId="0" fillId="0" borderId="54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7" fillId="0" borderId="20" xfId="31" applyNumberFormat="1" applyFont="1" applyFill="1" applyBorder="1" applyAlignment="1">
      <alignment horizontal="right" wrapText="1"/>
      <protection/>
    </xf>
    <xf numFmtId="3" fontId="7" fillId="0" borderId="22" xfId="31" applyNumberFormat="1" applyFont="1" applyFill="1" applyBorder="1" applyAlignment="1">
      <alignment horizontal="right" wrapText="1"/>
      <protection/>
    </xf>
    <xf numFmtId="3" fontId="7" fillId="0" borderId="16" xfId="31" applyNumberFormat="1" applyFont="1" applyFill="1" applyBorder="1" applyAlignment="1">
      <alignment horizontal="right" wrapText="1"/>
      <protection/>
    </xf>
    <xf numFmtId="3" fontId="7" fillId="0" borderId="4" xfId="31" applyNumberFormat="1" applyFont="1" applyFill="1" applyBorder="1" applyAlignment="1">
      <alignment horizontal="right" wrapText="1"/>
      <protection/>
    </xf>
    <xf numFmtId="3" fontId="7" fillId="0" borderId="54" xfId="31" applyNumberFormat="1" applyFont="1" applyFill="1" applyBorder="1" applyAlignment="1">
      <alignment horizontal="right" wrapText="1"/>
      <protection/>
    </xf>
    <xf numFmtId="3" fontId="7" fillId="0" borderId="29" xfId="31" applyNumberFormat="1" applyFont="1" applyFill="1" applyBorder="1" applyAlignment="1">
      <alignment horizontal="right" wrapText="1"/>
      <protection/>
    </xf>
    <xf numFmtId="2" fontId="1" fillId="0" borderId="23" xfId="0" applyNumberFormat="1" applyFont="1" applyBorder="1"/>
    <xf numFmtId="2" fontId="1" fillId="0" borderId="7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 wrapText="1"/>
    </xf>
    <xf numFmtId="0" fontId="0" fillId="0" borderId="38" xfId="0" applyBorder="1" applyAlignment="1" quotePrefix="1">
      <alignment horizontal="left" vertical="center"/>
    </xf>
    <xf numFmtId="0" fontId="17" fillId="0" borderId="5" xfId="0" applyFont="1" applyBorder="1" applyAlignment="1" quotePrefix="1">
      <alignment horizontal="center" vertical="center"/>
    </xf>
    <xf numFmtId="2" fontId="0" fillId="0" borderId="19" xfId="0" applyNumberFormat="1" applyBorder="1" applyAlignment="1">
      <alignment vertical="center"/>
    </xf>
    <xf numFmtId="0" fontId="1" fillId="0" borderId="76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1" fillId="0" borderId="5" xfId="33" applyNumberFormat="1" applyFont="1" applyFill="1" applyBorder="1" applyAlignment="1">
      <alignment horizontal="center" vertical="center"/>
      <protection/>
    </xf>
    <xf numFmtId="2" fontId="21" fillId="0" borderId="5" xfId="33" applyNumberFormat="1" applyFont="1" applyFill="1" applyBorder="1" applyAlignment="1">
      <alignment horizontal="center" vertical="center" wrapText="1"/>
      <protection/>
    </xf>
    <xf numFmtId="2" fontId="17" fillId="0" borderId="5" xfId="0" applyNumberFormat="1" applyFont="1" applyBorder="1" applyAlignment="1">
      <alignment horizontal="center" vertical="center" wrapText="1"/>
    </xf>
    <xf numFmtId="2" fontId="21" fillId="0" borderId="48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6" fillId="0" borderId="0" xfId="0" applyFont="1" applyBorder="1" applyAlignment="1">
      <alignment vertical="center"/>
    </xf>
    <xf numFmtId="4" fontId="7" fillId="0" borderId="20" xfId="26" applyNumberFormat="1" applyFont="1" applyFill="1" applyBorder="1" applyAlignment="1">
      <alignment horizontal="right" vertical="center" wrapText="1"/>
      <protection/>
    </xf>
    <xf numFmtId="4" fontId="7" fillId="0" borderId="20" xfId="27" applyNumberFormat="1" applyFont="1" applyFill="1" applyBorder="1" applyAlignment="1">
      <alignment horizontal="right" vertical="center" wrapText="1"/>
      <protection/>
    </xf>
    <xf numFmtId="4" fontId="7" fillId="0" borderId="22" xfId="27" applyNumberFormat="1" applyFont="1" applyFill="1" applyBorder="1" applyAlignment="1">
      <alignment horizontal="right" vertical="center" wrapText="1"/>
      <protection/>
    </xf>
    <xf numFmtId="4" fontId="7" fillId="0" borderId="16" xfId="27" applyNumberFormat="1" applyFont="1" applyFill="1" applyBorder="1" applyAlignment="1">
      <alignment horizontal="right" vertical="center" wrapText="1"/>
      <protection/>
    </xf>
    <xf numFmtId="4" fontId="7" fillId="0" borderId="4" xfId="27" applyNumberFormat="1" applyFont="1" applyFill="1" applyBorder="1" applyAlignment="1">
      <alignment horizontal="right" vertical="center" wrapText="1"/>
      <protection/>
    </xf>
    <xf numFmtId="4" fontId="7" fillId="0" borderId="16" xfId="26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0" fontId="1" fillId="0" borderId="5" xfId="0" applyFont="1" applyBorder="1"/>
    <xf numFmtId="0" fontId="1" fillId="0" borderId="7" xfId="0" applyFont="1" applyBorder="1"/>
    <xf numFmtId="164" fontId="1" fillId="0" borderId="28" xfId="0" applyNumberFormat="1" applyFont="1" applyBorder="1"/>
    <xf numFmtId="0" fontId="17" fillId="0" borderId="41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3" borderId="5" xfId="0" applyFill="1" applyBorder="1"/>
    <xf numFmtId="0" fontId="0" fillId="3" borderId="77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168" fontId="0" fillId="0" borderId="3" xfId="0" applyNumberFormat="1" applyBorder="1"/>
    <xf numFmtId="0" fontId="0" fillId="0" borderId="48" xfId="0" applyBorder="1"/>
    <xf numFmtId="0" fontId="17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/>
    <xf numFmtId="0" fontId="7" fillId="3" borderId="14" xfId="33" applyFont="1" applyFill="1" applyBorder="1" applyAlignment="1" quotePrefix="1">
      <alignment horizontal="left" vertical="center" wrapText="1"/>
      <protection/>
    </xf>
    <xf numFmtId="0" fontId="7" fillId="3" borderId="58" xfId="33" applyFont="1" applyFill="1" applyBorder="1" applyAlignment="1">
      <alignment horizontal="left" vertical="center" wrapText="1"/>
      <protection/>
    </xf>
    <xf numFmtId="0" fontId="0" fillId="3" borderId="11" xfId="0" applyFill="1" applyBorder="1" applyAlignment="1">
      <alignment horizontal="left" vertical="center"/>
    </xf>
    <xf numFmtId="0" fontId="7" fillId="3" borderId="37" xfId="33" applyFont="1" applyFill="1" applyBorder="1" applyAlignment="1">
      <alignment horizontal="left" vertical="center" wrapText="1"/>
      <protection/>
    </xf>
    <xf numFmtId="0" fontId="0" fillId="3" borderId="14" xfId="0" applyFont="1" applyFill="1" applyBorder="1" applyAlignment="1">
      <alignment horizontal="left" vertical="center"/>
    </xf>
    <xf numFmtId="0" fontId="0" fillId="3" borderId="37" xfId="0" applyFill="1" applyBorder="1"/>
    <xf numFmtId="0" fontId="7" fillId="0" borderId="8" xfId="33" applyFont="1" applyFill="1" applyBorder="1" applyAlignment="1" quotePrefix="1">
      <alignment horizontal="left" wrapText="1"/>
      <protection/>
    </xf>
    <xf numFmtId="0" fontId="7" fillId="3" borderId="14" xfId="33" applyFont="1" applyFill="1" applyBorder="1" applyAlignment="1" quotePrefix="1">
      <alignment horizontal="left" vertical="center" wrapText="1"/>
      <protection/>
    </xf>
    <xf numFmtId="0" fontId="0" fillId="0" borderId="15" xfId="0" applyFont="1" applyFill="1" applyBorder="1" applyAlignment="1" quotePrefix="1">
      <alignment horizontal="left" vertical="center" wrapText="1"/>
    </xf>
    <xf numFmtId="0" fontId="14" fillId="3" borderId="37" xfId="0" applyFont="1" applyFill="1" applyBorder="1" applyAlignment="1" quotePrefix="1">
      <alignment horizontal="left" vertical="center"/>
    </xf>
    <xf numFmtId="0" fontId="0" fillId="3" borderId="37" xfId="0" applyFill="1" applyBorder="1" applyAlignment="1" quotePrefix="1">
      <alignment horizontal="left" vertical="center"/>
    </xf>
    <xf numFmtId="0" fontId="0" fillId="3" borderId="11" xfId="0" applyFill="1" applyBorder="1" applyAlignment="1" quotePrefix="1">
      <alignment horizontal="left" vertical="center" wrapText="1"/>
    </xf>
    <xf numFmtId="0" fontId="0" fillId="3" borderId="8" xfId="0" applyFill="1" applyBorder="1" applyAlignment="1">
      <alignment horizontal="left" vertical="center"/>
    </xf>
    <xf numFmtId="0" fontId="0" fillId="3" borderId="37" xfId="0" applyFont="1" applyFill="1" applyBorder="1" applyAlignment="1" quotePrefix="1">
      <alignment horizontal="left" vertical="center"/>
    </xf>
    <xf numFmtId="0" fontId="7" fillId="3" borderId="8" xfId="33" applyFont="1" applyFill="1" applyBorder="1" applyAlignment="1" quotePrefix="1">
      <alignment horizontal="left" vertical="center" wrapText="1"/>
      <protection/>
    </xf>
    <xf numFmtId="0" fontId="0" fillId="3" borderId="37" xfId="0" applyFill="1" applyBorder="1" applyAlignment="1" quotePrefix="1">
      <alignment horizontal="left" vertical="center" wrapText="1"/>
    </xf>
    <xf numFmtId="0" fontId="0" fillId="0" borderId="37" xfId="0" applyFill="1" applyBorder="1" applyAlignment="1" quotePrefix="1">
      <alignment horizontal="left" vertical="center" wrapText="1"/>
    </xf>
    <xf numFmtId="0" fontId="7" fillId="3" borderId="10" xfId="33" applyFont="1" applyFill="1" applyBorder="1" applyAlignment="1">
      <alignment horizontal="left" vertical="center" wrapText="1"/>
      <protection/>
    </xf>
    <xf numFmtId="0" fontId="7" fillId="3" borderId="11" xfId="33" applyFont="1" applyFill="1" applyBorder="1" applyAlignment="1" quotePrefix="1">
      <alignment horizontal="left" vertical="center" wrapText="1"/>
      <protection/>
    </xf>
    <xf numFmtId="0" fontId="0" fillId="3" borderId="14" xfId="0" applyFill="1" applyBorder="1" applyAlignment="1" quotePrefix="1">
      <alignment horizontal="left" vertical="center" wrapText="1"/>
    </xf>
    <xf numFmtId="0" fontId="7" fillId="3" borderId="56" xfId="33" applyFont="1" applyFill="1" applyBorder="1" applyAlignment="1" quotePrefix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57" xfId="0" applyFont="1" applyFill="1" applyBorder="1" applyAlignment="1" quotePrefix="1">
      <alignment horizontal="left" vertical="center" wrapText="1"/>
    </xf>
    <xf numFmtId="0" fontId="7" fillId="3" borderId="11" xfId="3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3" borderId="38" xfId="0" applyFill="1" applyBorder="1" applyAlignment="1" quotePrefix="1">
      <alignment horizontal="left" vertical="center" wrapText="1"/>
    </xf>
    <xf numFmtId="0" fontId="0" fillId="0" borderId="37" xfId="0" applyFill="1" applyBorder="1" applyAlignment="1">
      <alignment horizontal="center"/>
    </xf>
    <xf numFmtId="0" fontId="0" fillId="3" borderId="45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7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7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/>
    </xf>
    <xf numFmtId="0" fontId="7" fillId="3" borderId="57" xfId="33" applyFont="1" applyFill="1" applyBorder="1" applyAlignment="1" quotePrefix="1">
      <alignment horizontal="left" vertical="center" wrapText="1"/>
      <protection/>
    </xf>
    <xf numFmtId="0" fontId="0" fillId="3" borderId="79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" xfId="33" applyFont="1" applyFill="1" applyBorder="1" applyAlignment="1">
      <alignment horizontal="left" vertical="center" wrapText="1"/>
      <protection/>
    </xf>
    <xf numFmtId="0" fontId="1" fillId="0" borderId="0" xfId="0" applyFont="1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left" vertical="center" wrapText="1"/>
    </xf>
    <xf numFmtId="0" fontId="7" fillId="0" borderId="1" xfId="33" applyFont="1" applyFill="1" applyBorder="1" applyAlignment="1" quotePrefix="1">
      <alignment horizontal="left" wrapText="1"/>
      <protection/>
    </xf>
    <xf numFmtId="0" fontId="0" fillId="3" borderId="1" xfId="0" applyFill="1" applyBorder="1" applyAlignment="1" quotePrefix="1">
      <alignment horizontal="left" vertical="center" wrapText="1"/>
    </xf>
    <xf numFmtId="0" fontId="0" fillId="3" borderId="1" xfId="0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57" xfId="0" applyFill="1" applyBorder="1" applyAlignment="1">
      <alignment horizontal="center" vertical="center" wrapText="1"/>
    </xf>
    <xf numFmtId="0" fontId="7" fillId="3" borderId="1" xfId="33" applyFont="1" applyFill="1" applyBorder="1" applyAlignment="1" quotePrefix="1">
      <alignment horizontal="left" wrapText="1"/>
      <protection/>
    </xf>
    <xf numFmtId="0" fontId="0" fillId="3" borderId="1" xfId="0" applyFont="1" applyFill="1" applyBorder="1" applyAlignment="1">
      <alignment horizontal="left" vertical="center"/>
    </xf>
    <xf numFmtId="0" fontId="7" fillId="3" borderId="1" xfId="33" applyFont="1" applyFill="1" applyBorder="1" applyAlignment="1" quotePrefix="1">
      <alignment horizontal="left" vertical="center" wrapText="1"/>
      <protection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left" vertical="center"/>
    </xf>
    <xf numFmtId="0" fontId="7" fillId="0" borderId="1" xfId="33" applyFont="1" applyFill="1" applyBorder="1" applyAlignment="1" quotePrefix="1">
      <alignment horizontal="left" vertical="center" wrapText="1"/>
      <protection/>
    </xf>
    <xf numFmtId="0" fontId="7" fillId="0" borderId="1" xfId="33" applyFont="1" applyFill="1" applyBorder="1" applyAlignment="1">
      <alignment vertical="center" wrapText="1"/>
      <protection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 quotePrefix="1">
      <alignment horizontal="left" vertical="center"/>
    </xf>
    <xf numFmtId="0" fontId="14" fillId="0" borderId="0" xfId="0" applyFont="1" applyFill="1" applyBorder="1" applyAlignment="1" quotePrefix="1">
      <alignment horizontal="left" vertical="center"/>
    </xf>
    <xf numFmtId="0" fontId="7" fillId="0" borderId="0" xfId="3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" fillId="0" borderId="0" xfId="33" applyFont="1" applyFill="1" applyBorder="1" applyAlignment="1" quotePrefix="1">
      <alignment horizontal="left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 applyAlignment="1" quotePrefix="1">
      <alignment horizontal="left" vertical="center" wrapText="1"/>
    </xf>
    <xf numFmtId="0" fontId="7" fillId="0" borderId="0" xfId="33" applyFont="1" applyFill="1" applyBorder="1" applyAlignment="1" quotePrefix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" xfId="0" applyFont="1" applyFill="1" applyBorder="1"/>
    <xf numFmtId="0" fontId="0" fillId="3" borderId="1" xfId="0" applyFont="1" applyFill="1" applyBorder="1" applyAlignment="1" quotePrefix="1">
      <alignment horizontal="left" vertical="center"/>
    </xf>
    <xf numFmtId="0" fontId="7" fillId="3" borderId="1" xfId="33" applyFont="1" applyFill="1" applyBorder="1" applyAlignment="1" quotePrefix="1">
      <alignment horizontal="left" vertical="center" wrapText="1"/>
      <protection/>
    </xf>
    <xf numFmtId="0" fontId="14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3" borderId="1" xfId="33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7" fillId="3" borderId="1" xfId="33" applyFont="1" applyFill="1" applyBorder="1" applyAlignment="1" quotePrefix="1">
      <alignment horizontal="left" wrapText="1"/>
      <protection/>
    </xf>
    <xf numFmtId="0" fontId="7" fillId="3" borderId="35" xfId="33" applyFont="1" applyFill="1" applyBorder="1" applyAlignment="1" quotePrefix="1">
      <alignment horizontal="left" vertical="center" wrapText="1"/>
      <protection/>
    </xf>
    <xf numFmtId="0" fontId="0" fillId="3" borderId="1" xfId="0" applyFill="1" applyBorder="1" applyAlignment="1">
      <alignment horizontal="left" vertical="center"/>
    </xf>
    <xf numFmtId="0" fontId="0" fillId="0" borderId="57" xfId="0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33" applyFont="1" applyFill="1" applyBorder="1" applyAlignment="1" quotePrefix="1">
      <alignment horizontal="left" wrapText="1"/>
      <protection/>
    </xf>
    <xf numFmtId="0" fontId="1" fillId="0" borderId="0" xfId="0" applyFont="1" applyBorder="1"/>
    <xf numFmtId="0" fontId="0" fillId="0" borderId="0" xfId="0" applyFont="1" applyBorder="1" applyAlignment="1" quotePrefix="1">
      <alignment vertical="center"/>
    </xf>
    <xf numFmtId="0" fontId="7" fillId="3" borderId="1" xfId="3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7" fillId="3" borderId="10" xfId="33" applyFont="1" applyFill="1" applyBorder="1" applyAlignment="1" quotePrefix="1">
      <alignment horizontal="left" vertical="center" wrapText="1"/>
      <protection/>
    </xf>
    <xf numFmtId="0" fontId="0" fillId="3" borderId="1" xfId="0" applyFont="1" applyFill="1" applyBorder="1" applyAlignment="1">
      <alignment vertical="center"/>
    </xf>
    <xf numFmtId="0" fontId="7" fillId="0" borderId="9" xfId="33" applyFont="1" applyFill="1" applyBorder="1" applyAlignment="1" quotePrefix="1">
      <alignment horizontal="left" vertical="center" wrapText="1"/>
      <protection/>
    </xf>
    <xf numFmtId="0" fontId="0" fillId="0" borderId="1" xfId="0" applyFont="1" applyBorder="1" applyAlignment="1" quotePrefix="1">
      <alignment vertical="center"/>
    </xf>
    <xf numFmtId="0" fontId="0" fillId="0" borderId="11" xfId="0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1" xfId="0" applyFill="1" applyBorder="1" applyAlignment="1" quotePrefix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7" fillId="3" borderId="16" xfId="33" applyFont="1" applyFill="1" applyBorder="1" applyAlignment="1">
      <alignment horizontal="left" vertical="center" wrapText="1"/>
      <protection/>
    </xf>
    <xf numFmtId="0" fontId="0" fillId="3" borderId="16" xfId="0" applyFill="1" applyBorder="1"/>
    <xf numFmtId="0" fontId="0" fillId="3" borderId="16" xfId="0" applyFont="1" applyFill="1" applyBorder="1" applyAlignment="1">
      <alignment horizontal="left" vertical="center" wrapText="1"/>
    </xf>
    <xf numFmtId="0" fontId="7" fillId="3" borderId="16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horizontal="left" vertical="center" wrapText="1"/>
      <protection/>
    </xf>
    <xf numFmtId="0" fontId="0" fillId="0" borderId="16" xfId="0" applyBorder="1" applyAlignment="1" quotePrefix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/>
    <xf numFmtId="0" fontId="0" fillId="0" borderId="1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6" fillId="0" borderId="0" xfId="0" applyNumberFormat="1" applyFont="1"/>
    <xf numFmtId="0" fontId="0" fillId="0" borderId="0" xfId="0" applyFont="1" applyBorder="1" applyAlignment="1">
      <alignment/>
    </xf>
    <xf numFmtId="0" fontId="0" fillId="0" borderId="69" xfId="0" applyFont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18" fillId="0" borderId="73" xfId="0" applyFont="1" applyBorder="1" applyAlignment="1" quotePrefix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1" fillId="0" borderId="49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8" fillId="0" borderId="0" xfId="0" applyFont="1" applyBorder="1" applyAlignment="1" quotePrefix="1">
      <alignment vertical="center"/>
    </xf>
    <xf numFmtId="0" fontId="3" fillId="0" borderId="0" xfId="22" applyAlignment="1" applyProtection="1">
      <alignment/>
      <protection/>
    </xf>
    <xf numFmtId="0" fontId="3" fillId="0" borderId="0" xfId="22" applyAlignment="1" applyProtection="1" quotePrefix="1">
      <alignment/>
      <protection/>
    </xf>
    <xf numFmtId="165" fontId="1" fillId="0" borderId="2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4" fontId="0" fillId="0" borderId="55" xfId="0" applyNumberFormat="1" applyFill="1" applyBorder="1" applyAlignment="1">
      <alignment horizontal="right" vertical="center"/>
    </xf>
    <xf numFmtId="165" fontId="0" fillId="0" borderId="54" xfId="0" applyNumberFormat="1" applyFont="1" applyBorder="1" applyAlignment="1">
      <alignment horizontal="right" vertical="center" wrapText="1"/>
    </xf>
    <xf numFmtId="165" fontId="0" fillId="0" borderId="29" xfId="0" applyNumberFormat="1" applyFont="1" applyBorder="1" applyAlignment="1">
      <alignment horizontal="right" vertical="center" wrapText="1"/>
    </xf>
    <xf numFmtId="165" fontId="0" fillId="0" borderId="54" xfId="0" applyNumberFormat="1" applyBorder="1" applyAlignment="1">
      <alignment vertical="center" wrapText="1"/>
    </xf>
    <xf numFmtId="165" fontId="0" fillId="0" borderId="29" xfId="0" applyNumberFormat="1" applyBorder="1" applyAlignment="1">
      <alignment vertical="center" wrapText="1"/>
    </xf>
    <xf numFmtId="4" fontId="0" fillId="0" borderId="54" xfId="0" applyNumberFormat="1" applyBorder="1" applyAlignment="1">
      <alignment vertical="center" wrapText="1"/>
    </xf>
    <xf numFmtId="165" fontId="6" fillId="0" borderId="0" xfId="0" applyNumberFormat="1" applyFont="1"/>
    <xf numFmtId="4" fontId="0" fillId="0" borderId="42" xfId="0" applyNumberFormat="1" applyFill="1" applyBorder="1" applyAlignment="1">
      <alignment horizontal="right" vertical="center" wrapText="1"/>
    </xf>
    <xf numFmtId="4" fontId="0" fillId="0" borderId="35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35" xfId="0" applyNumberFormat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/>
    </xf>
    <xf numFmtId="165" fontId="1" fillId="0" borderId="24" xfId="0" applyNumberFormat="1" applyFont="1" applyBorder="1" applyAlignment="1">
      <alignment horizontal="right" vertical="center"/>
    </xf>
    <xf numFmtId="165" fontId="1" fillId="0" borderId="25" xfId="0" applyNumberFormat="1" applyFont="1" applyBorder="1" applyAlignment="1">
      <alignment horizontal="right" vertical="center"/>
    </xf>
    <xf numFmtId="0" fontId="7" fillId="0" borderId="27" xfId="33" applyFont="1" applyFill="1" applyBorder="1" applyAlignment="1">
      <alignment vertical="center" wrapText="1"/>
      <protection/>
    </xf>
    <xf numFmtId="0" fontId="7" fillId="0" borderId="49" xfId="33" applyFont="1" applyFill="1" applyBorder="1" applyAlignment="1">
      <alignment vertical="center" wrapText="1"/>
      <protection/>
    </xf>
    <xf numFmtId="0" fontId="0" fillId="0" borderId="49" xfId="0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64" xfId="0" applyNumberFormat="1" applyFont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65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57" xfId="0" applyNumberFormat="1" applyFont="1" applyBorder="1" applyAlignment="1">
      <alignment horizontal="right" vertical="center" wrapText="1"/>
    </xf>
    <xf numFmtId="3" fontId="0" fillId="0" borderId="67" xfId="0" applyNumberFormat="1" applyFont="1" applyBorder="1" applyAlignment="1">
      <alignment horizontal="right" vertical="center" wrapText="1"/>
    </xf>
    <xf numFmtId="164" fontId="7" fillId="0" borderId="11" xfId="33" applyNumberFormat="1" applyFont="1" applyFill="1" applyBorder="1" applyAlignment="1" quotePrefix="1">
      <alignment horizontal="right" vertical="center" wrapText="1"/>
      <protection/>
    </xf>
    <xf numFmtId="164" fontId="7" fillId="0" borderId="14" xfId="33" applyNumberFormat="1" applyFont="1" applyFill="1" applyBorder="1" applyAlignment="1" quotePrefix="1">
      <alignment horizontal="right" vertical="center" wrapText="1"/>
      <protection/>
    </xf>
    <xf numFmtId="1" fontId="7" fillId="0" borderId="14" xfId="33" applyNumberFormat="1" applyFont="1" applyFill="1" applyBorder="1" applyAlignment="1" quotePrefix="1">
      <alignment horizontal="right" vertical="center" wrapText="1"/>
      <protection/>
    </xf>
    <xf numFmtId="164" fontId="7" fillId="0" borderId="10" xfId="33" applyNumberFormat="1" applyFont="1" applyFill="1" applyBorder="1" applyAlignment="1" quotePrefix="1">
      <alignment horizontal="right" vertical="center" wrapText="1"/>
      <protection/>
    </xf>
    <xf numFmtId="164" fontId="7" fillId="0" borderId="15" xfId="33" applyNumberFormat="1" applyFont="1" applyFill="1" applyBorder="1" applyAlignment="1" quotePrefix="1">
      <alignment horizontal="right" vertical="center" wrapText="1"/>
      <protection/>
    </xf>
    <xf numFmtId="1" fontId="7" fillId="0" borderId="15" xfId="33" applyNumberFormat="1" applyFont="1" applyFill="1" applyBorder="1" applyAlignment="1" quotePrefix="1">
      <alignment horizontal="right" vertical="center" wrapText="1"/>
      <protection/>
    </xf>
    <xf numFmtId="164" fontId="0" fillId="0" borderId="11" xfId="0" applyNumberFormat="1" applyFont="1" applyFill="1" applyBorder="1" applyAlignment="1">
      <alignment horizontal="right" vertical="center" wrapText="1"/>
    </xf>
    <xf numFmtId="164" fontId="0" fillId="0" borderId="14" xfId="0" applyNumberFormat="1" applyFont="1" applyFill="1" applyBorder="1" applyAlignment="1" quotePrefix="1">
      <alignment horizontal="right" vertical="center" wrapText="1"/>
    </xf>
    <xf numFmtId="165" fontId="7" fillId="0" borderId="15" xfId="33" applyNumberFormat="1" applyFont="1" applyFill="1" applyBorder="1" applyAlignment="1">
      <alignment horizontal="right" vertical="center" wrapText="1"/>
      <protection/>
    </xf>
    <xf numFmtId="165" fontId="0" fillId="0" borderId="15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7" fillId="0" borderId="14" xfId="33" applyNumberFormat="1" applyFont="1" applyFill="1" applyBorder="1" applyAlignment="1">
      <alignment horizontal="right" vertical="center" wrapText="1"/>
      <protection/>
    </xf>
    <xf numFmtId="165" fontId="0" fillId="0" borderId="14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7" fillId="0" borderId="27" xfId="33" applyNumberFormat="1" applyFont="1" applyFill="1" applyBorder="1" applyAlignment="1">
      <alignment horizontal="right" vertical="center" wrapText="1"/>
      <protection/>
    </xf>
    <xf numFmtId="165" fontId="0" fillId="0" borderId="64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/>
    </xf>
    <xf numFmtId="165" fontId="0" fillId="0" borderId="65" xfId="0" applyNumberFormat="1" applyFont="1" applyFill="1" applyBorder="1" applyAlignment="1">
      <alignment horizontal="right" vertical="center" wrapText="1"/>
    </xf>
    <xf numFmtId="165" fontId="7" fillId="0" borderId="56" xfId="33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Fill="1" applyAlignment="1">
      <alignment horizontal="right"/>
    </xf>
    <xf numFmtId="165" fontId="0" fillId="0" borderId="49" xfId="0" applyNumberFormat="1" applyFont="1" applyFill="1" applyBorder="1" applyAlignment="1">
      <alignment horizontal="right" vertical="center" wrapText="1"/>
    </xf>
    <xf numFmtId="164" fontId="1" fillId="0" borderId="14" xfId="0" applyNumberFormat="1" applyFont="1" applyBorder="1" applyAlignment="1" quotePrefix="1">
      <alignment horizontal="right" vertical="center" wrapText="1"/>
    </xf>
    <xf numFmtId="164" fontId="1" fillId="0" borderId="5" xfId="0" applyNumberFormat="1" applyFont="1" applyBorder="1" applyAlignment="1" quotePrefix="1">
      <alignment horizontal="right" vertical="center" wrapText="1"/>
    </xf>
    <xf numFmtId="164" fontId="7" fillId="0" borderId="15" xfId="33" applyNumberFormat="1" applyFont="1" applyFill="1" applyBorder="1" applyAlignment="1">
      <alignment horizontal="right" vertical="center" wrapText="1"/>
      <protection/>
    </xf>
    <xf numFmtId="0" fontId="17" fillId="0" borderId="5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0" fillId="0" borderId="20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164" fontId="0" fillId="0" borderId="35" xfId="0" applyNumberFormat="1" applyFont="1" applyBorder="1" applyAlignment="1">
      <alignment horizontal="right" vertical="center"/>
    </xf>
    <xf numFmtId="164" fontId="0" fillId="0" borderId="54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68" xfId="0" applyNumberFormat="1" applyBorder="1" applyAlignment="1">
      <alignment vertical="center"/>
    </xf>
    <xf numFmtId="164" fontId="0" fillId="0" borderId="55" xfId="0" applyNumberFormat="1" applyBorder="1" applyAlignment="1">
      <alignment vertical="center"/>
    </xf>
    <xf numFmtId="0" fontId="17" fillId="0" borderId="60" xfId="0" applyFont="1" applyBorder="1" applyAlignment="1">
      <alignment horizontal="center" vertical="center" wrapText="1"/>
    </xf>
    <xf numFmtId="164" fontId="0" fillId="0" borderId="39" xfId="0" applyNumberFormat="1" applyFont="1" applyBorder="1" applyAlignment="1">
      <alignment horizontal="right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 applyAlignment="1" quotePrefix="1">
      <alignment horizontal="right" vertical="center" wrapText="1"/>
    </xf>
    <xf numFmtId="165" fontId="0" fillId="0" borderId="20" xfId="0" applyNumberFormat="1" applyFont="1" applyBorder="1" applyAlignment="1">
      <alignment vertical="center"/>
    </xf>
    <xf numFmtId="165" fontId="0" fillId="0" borderId="22" xfId="0" applyNumberFormat="1" applyFont="1" applyBorder="1" applyAlignment="1">
      <alignment vertical="center"/>
    </xf>
    <xf numFmtId="165" fontId="0" fillId="0" borderId="42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5" fontId="0" fillId="0" borderId="35" xfId="0" applyNumberFormat="1" applyFont="1" applyBorder="1" applyAlignment="1">
      <alignment horizontal="right" vertical="center"/>
    </xf>
    <xf numFmtId="165" fontId="0" fillId="0" borderId="35" xfId="0" applyNumberFormat="1" applyFont="1" applyFill="1" applyBorder="1" applyAlignment="1">
      <alignment horizontal="right" vertical="center" wrapText="1"/>
    </xf>
    <xf numFmtId="165" fontId="0" fillId="0" borderId="54" xfId="0" applyNumberFormat="1" applyFont="1" applyBorder="1" applyAlignment="1">
      <alignment horizontal="right" vertical="center"/>
    </xf>
    <xf numFmtId="165" fontId="0" fillId="0" borderId="29" xfId="0" applyNumberFormat="1" applyFont="1" applyBorder="1" applyAlignment="1">
      <alignment vertical="center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33" xfId="0" applyNumberFormat="1" applyBorder="1"/>
    <xf numFmtId="164" fontId="0" fillId="0" borderId="16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Border="1"/>
    <xf numFmtId="164" fontId="0" fillId="0" borderId="26" xfId="0" applyNumberFormat="1" applyBorder="1"/>
    <xf numFmtId="164" fontId="0" fillId="0" borderId="54" xfId="0" applyNumberFormat="1" applyBorder="1"/>
    <xf numFmtId="164" fontId="0" fillId="0" borderId="29" xfId="0" applyNumberFormat="1" applyBorder="1"/>
    <xf numFmtId="164" fontId="0" fillId="0" borderId="68" xfId="0" applyNumberFormat="1" applyBorder="1"/>
    <xf numFmtId="165" fontId="0" fillId="0" borderId="20" xfId="0" applyNumberFormat="1" applyFont="1" applyFill="1" applyBorder="1" applyAlignment="1">
      <alignment horizontal="right" vertical="center" wrapText="1"/>
    </xf>
    <xf numFmtId="165" fontId="0" fillId="0" borderId="22" xfId="0" applyNumberFormat="1" applyFont="1" applyFill="1" applyBorder="1" applyAlignment="1">
      <alignment horizontal="right" vertical="center" wrapText="1"/>
    </xf>
    <xf numFmtId="165" fontId="0" fillId="0" borderId="17" xfId="0" applyNumberFormat="1" applyFont="1" applyFill="1" applyBorder="1" applyAlignment="1">
      <alignment horizontal="right" vertical="center" wrapText="1"/>
    </xf>
    <xf numFmtId="165" fontId="0" fillId="0" borderId="7" xfId="0" applyNumberFormat="1" applyFont="1" applyBorder="1" applyAlignment="1">
      <alignment vertical="center"/>
    </xf>
    <xf numFmtId="2" fontId="0" fillId="0" borderId="20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 wrapText="1"/>
    </xf>
    <xf numFmtId="164" fontId="0" fillId="0" borderId="54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9" xfId="0" applyNumberFormat="1" applyBorder="1" applyAlignment="1">
      <alignment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7" fillId="0" borderId="8" xfId="33" applyNumberFormat="1" applyFont="1" applyFill="1" applyBorder="1" applyAlignment="1">
      <alignment horizontal="right" vertical="center" wrapText="1"/>
      <protection/>
    </xf>
    <xf numFmtId="3" fontId="0" fillId="0" borderId="16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7" fillId="0" borderId="8" xfId="33" applyNumberFormat="1" applyFont="1" applyFill="1" applyBorder="1" applyAlignment="1">
      <alignment horizontal="center" wrapText="1"/>
      <protection/>
    </xf>
    <xf numFmtId="2" fontId="7" fillId="0" borderId="15" xfId="33" applyNumberFormat="1" applyFont="1" applyFill="1" applyBorder="1" applyAlignment="1">
      <alignment horizontal="center" wrapText="1"/>
      <protection/>
    </xf>
    <xf numFmtId="2" fontId="0" fillId="0" borderId="16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7" fillId="0" borderId="34" xfId="36" applyNumberFormat="1" applyFont="1" applyFill="1" applyBorder="1" applyAlignment="1">
      <alignment wrapText="1"/>
      <protection/>
    </xf>
    <xf numFmtId="2" fontId="7" fillId="0" borderId="19" xfId="36" applyNumberFormat="1" applyFont="1" applyFill="1" applyBorder="1" applyAlignment="1">
      <alignment wrapText="1"/>
      <protection/>
    </xf>
    <xf numFmtId="2" fontId="7" fillId="0" borderId="18" xfId="36" applyNumberFormat="1" applyFont="1" applyFill="1" applyBorder="1" applyAlignment="1">
      <alignment wrapText="1"/>
      <protection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164" fontId="7" fillId="0" borderId="16" xfId="35" applyNumberFormat="1" applyFont="1" applyFill="1" applyBorder="1" applyAlignment="1">
      <alignment horizontal="right" vertical="center" wrapText="1"/>
      <protection/>
    </xf>
    <xf numFmtId="164" fontId="7" fillId="0" borderId="4" xfId="35" applyNumberFormat="1" applyFont="1" applyFill="1" applyBorder="1" applyAlignment="1">
      <alignment horizontal="right" vertical="center" wrapText="1"/>
      <protection/>
    </xf>
    <xf numFmtId="2" fontId="7" fillId="0" borderId="16" xfId="35" applyNumberFormat="1" applyFont="1" applyFill="1" applyBorder="1" applyAlignment="1">
      <alignment horizontal="right" vertical="center" wrapText="1"/>
      <protection/>
    </xf>
    <xf numFmtId="2" fontId="7" fillId="0" borderId="4" xfId="35" applyNumberFormat="1" applyFont="1" applyFill="1" applyBorder="1" applyAlignment="1">
      <alignment horizontal="right" vertical="center" wrapText="1"/>
      <protection/>
    </xf>
    <xf numFmtId="164" fontId="7" fillId="0" borderId="17" xfId="35" applyNumberFormat="1" applyFont="1" applyFill="1" applyBorder="1" applyAlignment="1">
      <alignment horizontal="right" vertical="center" wrapText="1"/>
      <protection/>
    </xf>
    <xf numFmtId="164" fontId="7" fillId="0" borderId="18" xfId="35" applyNumberFormat="1" applyFont="1" applyFill="1" applyBorder="1" applyAlignment="1">
      <alignment horizontal="right" vertical="center" wrapText="1"/>
      <protection/>
    </xf>
    <xf numFmtId="164" fontId="7" fillId="0" borderId="22" xfId="35" applyNumberFormat="1" applyFont="1" applyFill="1" applyBorder="1" applyAlignment="1">
      <alignment horizontal="right" vertical="center" wrapText="1"/>
      <protection/>
    </xf>
    <xf numFmtId="164" fontId="0" fillId="0" borderId="22" xfId="0" applyNumberFormat="1" applyFont="1" applyBorder="1" applyAlignment="1">
      <alignment horizontal="right" vertical="center"/>
    </xf>
    <xf numFmtId="165" fontId="1" fillId="2" borderId="23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0" borderId="5" xfId="0" applyNumberFormat="1" applyFont="1" applyBorder="1"/>
    <xf numFmtId="164" fontId="0" fillId="0" borderId="1" xfId="0" applyNumberFormat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4" fontId="0" fillId="0" borderId="16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39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70" xfId="0" applyNumberFormat="1" applyBorder="1" applyAlignment="1">
      <alignment horizontal="right" vertical="center"/>
    </xf>
    <xf numFmtId="2" fontId="0" fillId="0" borderId="68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2" fontId="0" fillId="0" borderId="54" xfId="0" applyNumberFormat="1" applyBorder="1" applyAlignment="1">
      <alignment horizontal="right" vertical="center"/>
    </xf>
    <xf numFmtId="165" fontId="0" fillId="0" borderId="20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165" fontId="0" fillId="0" borderId="42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165" fontId="0" fillId="0" borderId="35" xfId="0" applyNumberFormat="1" applyBorder="1" applyAlignment="1">
      <alignment vertical="center"/>
    </xf>
    <xf numFmtId="165" fontId="0" fillId="0" borderId="26" xfId="0" applyNumberFormat="1" applyFill="1" applyBorder="1" applyAlignment="1">
      <alignment vertical="center"/>
    </xf>
    <xf numFmtId="165" fontId="0" fillId="0" borderId="35" xfId="0" applyNumberFormat="1" applyFill="1" applyBorder="1" applyAlignment="1">
      <alignment vertical="center"/>
    </xf>
    <xf numFmtId="165" fontId="0" fillId="0" borderId="39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0" borderId="5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68" xfId="0" applyNumberFormat="1" applyBorder="1" applyAlignment="1">
      <alignment vertical="center"/>
    </xf>
    <xf numFmtId="165" fontId="0" fillId="0" borderId="55" xfId="0" applyNumberFormat="1" applyBorder="1" applyAlignment="1">
      <alignment vertical="center"/>
    </xf>
    <xf numFmtId="164" fontId="0" fillId="0" borderId="26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right" vertical="center"/>
    </xf>
    <xf numFmtId="166" fontId="0" fillId="0" borderId="22" xfId="0" applyNumberFormat="1" applyFont="1" applyBorder="1" applyAlignment="1">
      <alignment horizontal="right" vertical="center"/>
    </xf>
    <xf numFmtId="166" fontId="0" fillId="0" borderId="4" xfId="0" applyNumberFormat="1" applyFont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20" fillId="0" borderId="65" xfId="0" applyFont="1" applyBorder="1" applyAlignment="1">
      <alignment horizontal="right" vertical="center" wrapText="1"/>
    </xf>
    <xf numFmtId="0" fontId="20" fillId="0" borderId="54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0" fillId="0" borderId="67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22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0" borderId="64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65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Font="1"/>
    <xf numFmtId="4" fontId="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64" fontId="27" fillId="0" borderId="0" xfId="0" applyNumberFormat="1" applyFont="1"/>
    <xf numFmtId="1" fontId="27" fillId="0" borderId="0" xfId="0" applyNumberFormat="1" applyFont="1" applyAlignment="1">
      <alignment vertical="center"/>
    </xf>
    <xf numFmtId="165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0" fontId="28" fillId="0" borderId="0" xfId="0" applyFont="1"/>
    <xf numFmtId="0" fontId="0" fillId="0" borderId="0" xfId="0" applyFont="1" applyFill="1"/>
    <xf numFmtId="165" fontId="0" fillId="0" borderId="3" xfId="0" applyNumberFormat="1" applyFont="1" applyBorder="1"/>
    <xf numFmtId="165" fontId="0" fillId="0" borderId="48" xfId="0" applyNumberFormat="1" applyFont="1" applyBorder="1"/>
    <xf numFmtId="2" fontId="27" fillId="0" borderId="0" xfId="0" applyNumberFormat="1" applyFont="1" applyAlignment="1">
      <alignment vertical="center"/>
    </xf>
    <xf numFmtId="4" fontId="0" fillId="0" borderId="3" xfId="0" applyNumberFormat="1" applyBorder="1"/>
    <xf numFmtId="4" fontId="0" fillId="0" borderId="48" xfId="0" applyNumberFormat="1" applyBorder="1"/>
    <xf numFmtId="4" fontId="0" fillId="0" borderId="20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72" xfId="0" applyNumberFormat="1" applyFont="1" applyBorder="1" applyAlignment="1">
      <alignment horizontal="right" vertical="center"/>
    </xf>
    <xf numFmtId="4" fontId="0" fillId="0" borderId="72" xfId="0" applyNumberForma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35" xfId="0" applyNumberFormat="1" applyFont="1" applyFill="1" applyBorder="1" applyAlignment="1">
      <alignment horizontal="right" vertical="center" wrapText="1"/>
    </xf>
    <xf numFmtId="4" fontId="0" fillId="0" borderId="35" xfId="0" applyNumberFormat="1" applyFill="1" applyBorder="1" applyAlignment="1">
      <alignment vertical="center"/>
    </xf>
    <xf numFmtId="4" fontId="0" fillId="0" borderId="35" xfId="0" applyNumberFormat="1" applyFont="1" applyFill="1" applyBorder="1" applyAlignment="1">
      <alignment horizontal="right" vertical="center"/>
    </xf>
    <xf numFmtId="4" fontId="0" fillId="0" borderId="73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1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5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71" xfId="0" applyNumberFormat="1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3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top"/>
    </xf>
    <xf numFmtId="4" fontId="0" fillId="0" borderId="48" xfId="0" applyNumberFormat="1" applyFont="1" applyBorder="1" applyAlignment="1">
      <alignment vertical="top"/>
    </xf>
    <xf numFmtId="0" fontId="29" fillId="0" borderId="0" xfId="0" applyFont="1" applyAlignment="1">
      <alignment vertical="center"/>
    </xf>
    <xf numFmtId="0" fontId="0" fillId="0" borderId="3" xfId="0" applyFont="1" applyBorder="1"/>
    <xf numFmtId="0" fontId="0" fillId="0" borderId="48" xfId="0" applyFont="1" applyBorder="1"/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Border="1"/>
    <xf numFmtId="4" fontId="0" fillId="0" borderId="22" xfId="0" applyNumberFormat="1" applyFont="1" applyBorder="1"/>
    <xf numFmtId="4" fontId="7" fillId="0" borderId="16" xfId="32" applyNumberFormat="1" applyFont="1" applyFill="1" applyBorder="1" applyAlignment="1">
      <alignment horizontal="right" wrapText="1"/>
      <protection/>
    </xf>
    <xf numFmtId="4" fontId="7" fillId="0" borderId="4" xfId="32" applyNumberFormat="1" applyFont="1" applyFill="1" applyBorder="1" applyAlignment="1">
      <alignment horizontal="right" wrapText="1"/>
      <protection/>
    </xf>
    <xf numFmtId="4" fontId="0" fillId="0" borderId="16" xfId="0" applyNumberFormat="1" applyFont="1" applyBorder="1"/>
    <xf numFmtId="4" fontId="0" fillId="0" borderId="4" xfId="0" applyNumberFormat="1" applyFont="1" applyBorder="1"/>
    <xf numFmtId="4" fontId="7" fillId="0" borderId="16" xfId="32" applyNumberFormat="1" applyFont="1" applyFill="1" applyBorder="1" applyAlignment="1">
      <alignment horizontal="right" vertical="center" wrapText="1"/>
      <protection/>
    </xf>
    <xf numFmtId="4" fontId="7" fillId="0" borderId="17" xfId="32" applyNumberFormat="1" applyFont="1" applyFill="1" applyBorder="1" applyAlignment="1">
      <alignment horizontal="right" wrapText="1"/>
      <protection/>
    </xf>
    <xf numFmtId="4" fontId="7" fillId="0" borderId="18" xfId="32" applyNumberFormat="1" applyFont="1" applyFill="1" applyBorder="1" applyAlignment="1">
      <alignment horizontal="right" wrapText="1"/>
      <protection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54" xfId="0" applyNumberFormat="1" applyFont="1" applyBorder="1"/>
    <xf numFmtId="4" fontId="0" fillId="0" borderId="29" xfId="0" applyNumberFormat="1" applyFont="1" applyBorder="1"/>
    <xf numFmtId="0" fontId="0" fillId="0" borderId="12" xfId="0" applyNumberFormat="1" applyBorder="1" applyAlignment="1">
      <alignment horizontal="right" vertical="center" wrapText="1"/>
    </xf>
    <xf numFmtId="0" fontId="0" fillId="0" borderId="30" xfId="0" applyNumberFormat="1" applyBorder="1" applyAlignment="1">
      <alignment horizontal="right" vertical="center" wrapText="1"/>
    </xf>
    <xf numFmtId="0" fontId="0" fillId="0" borderId="21" xfId="0" applyNumberFormat="1" applyBorder="1" applyAlignment="1">
      <alignment horizontal="right" vertical="center" wrapText="1"/>
    </xf>
    <xf numFmtId="0" fontId="0" fillId="0" borderId="2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1" xfId="0" applyNumberFormat="1" applyBorder="1" applyAlignment="1">
      <alignment horizontal="right" vertical="center" wrapText="1"/>
    </xf>
    <xf numFmtId="0" fontId="0" fillId="0" borderId="4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165" fontId="0" fillId="0" borderId="16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4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NumberFormat="1" applyBorder="1" applyAlignment="1">
      <alignment horizontal="right" vertical="center" wrapText="1"/>
    </xf>
    <xf numFmtId="0" fontId="0" fillId="0" borderId="18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 wrapText="1"/>
    </xf>
    <xf numFmtId="165" fontId="0" fillId="0" borderId="18" xfId="0" applyNumberFormat="1" applyBorder="1" applyAlignment="1">
      <alignment horizontal="right" vertical="center" wrapText="1"/>
    </xf>
    <xf numFmtId="165" fontId="0" fillId="0" borderId="54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/>
    <xf numFmtId="164" fontId="28" fillId="0" borderId="0" xfId="0" applyNumberFormat="1" applyFont="1" applyBorder="1" applyAlignment="1">
      <alignment vertical="center"/>
    </xf>
    <xf numFmtId="0" fontId="30" fillId="0" borderId="84" xfId="33" applyFont="1" applyFill="1" applyBorder="1" applyAlignment="1">
      <alignment vertical="center" wrapText="1"/>
      <protection/>
    </xf>
    <xf numFmtId="0" fontId="27" fillId="0" borderId="84" xfId="0" applyFont="1" applyBorder="1" applyAlignment="1">
      <alignment vertical="center"/>
    </xf>
    <xf numFmtId="0" fontId="31" fillId="0" borderId="84" xfId="33" applyFont="1" applyFill="1" applyBorder="1" applyAlignment="1">
      <alignment horizontal="center" vertical="center" wrapText="1"/>
      <protection/>
    </xf>
    <xf numFmtId="0" fontId="27" fillId="0" borderId="84" xfId="0" applyFont="1" applyBorder="1"/>
    <xf numFmtId="0" fontId="32" fillId="0" borderId="84" xfId="0" applyFont="1" applyBorder="1" applyAlignment="1" quotePrefix="1">
      <alignment horizontal="left" vertical="center"/>
    </xf>
    <xf numFmtId="0" fontId="28" fillId="0" borderId="84" xfId="0" applyFont="1" applyBorder="1" applyAlignment="1">
      <alignment vertical="center"/>
    </xf>
    <xf numFmtId="0" fontId="29" fillId="0" borderId="84" xfId="0" applyFont="1" applyBorder="1" applyAlignment="1">
      <alignment vertical="center"/>
    </xf>
    <xf numFmtId="0" fontId="29" fillId="0" borderId="84" xfId="0" applyFont="1" applyBorder="1" applyAlignment="1" quotePrefix="1">
      <alignment horizontal="left" vertical="center"/>
    </xf>
    <xf numFmtId="0" fontId="27" fillId="0" borderId="84" xfId="0" applyFont="1" applyBorder="1" applyAlignment="1" quotePrefix="1">
      <alignment horizontal="left" vertical="center"/>
    </xf>
    <xf numFmtId="0" fontId="33" fillId="0" borderId="0" xfId="0" applyFont="1" applyAlignment="1">
      <alignment vertical="center"/>
    </xf>
    <xf numFmtId="0" fontId="17" fillId="0" borderId="27" xfId="0" applyFont="1" applyBorder="1" applyAlignment="1" quotePrefix="1">
      <alignment horizontal="center" vertical="center" wrapText="1"/>
    </xf>
    <xf numFmtId="0" fontId="17" fillId="0" borderId="23" xfId="0" applyFont="1" applyBorder="1" applyAlignment="1" quotePrefix="1">
      <alignment horizontal="center" vertical="center" wrapText="1"/>
    </xf>
    <xf numFmtId="0" fontId="17" fillId="0" borderId="48" xfId="0" applyFont="1" applyBorder="1" applyAlignment="1" quotePrefix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 quotePrefix="1">
      <alignment horizontal="center" vertical="center" wrapText="1"/>
    </xf>
    <xf numFmtId="164" fontId="1" fillId="0" borderId="5" xfId="0" applyNumberFormat="1" applyFont="1" applyBorder="1"/>
    <xf numFmtId="2" fontId="27" fillId="0" borderId="84" xfId="0" applyNumberFormat="1" applyFont="1" applyBorder="1" applyAlignment="1">
      <alignment vertical="center"/>
    </xf>
    <xf numFmtId="1" fontId="28" fillId="0" borderId="84" xfId="0" applyNumberFormat="1" applyFont="1" applyBorder="1" applyAlignment="1">
      <alignment horizontal="center" vertical="center"/>
    </xf>
    <xf numFmtId="2" fontId="27" fillId="0" borderId="84" xfId="0" applyNumberFormat="1" applyFont="1" applyBorder="1" applyAlignment="1">
      <alignment horizontal="center" vertical="center"/>
    </xf>
    <xf numFmtId="2" fontId="7" fillId="0" borderId="14" xfId="33" applyNumberFormat="1" applyFont="1" applyFill="1" applyBorder="1" applyAlignment="1">
      <alignment horizontal="right" vertical="center" wrapText="1"/>
      <protection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7" fillId="0" borderId="15" xfId="33" applyNumberFormat="1" applyFont="1" applyFill="1" applyBorder="1" applyAlignment="1">
      <alignment horizontal="right" vertical="center" wrapText="1"/>
      <protection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2" fontId="0" fillId="0" borderId="56" xfId="0" applyNumberFormat="1" applyFont="1" applyBorder="1" applyAlignment="1">
      <alignment horizontal="right" vertical="center"/>
    </xf>
    <xf numFmtId="2" fontId="7" fillId="0" borderId="67" xfId="33" applyNumberFormat="1" applyFont="1" applyFill="1" applyBorder="1" applyAlignment="1">
      <alignment horizontal="right" vertical="center" wrapText="1"/>
      <protection/>
    </xf>
    <xf numFmtId="2" fontId="0" fillId="0" borderId="78" xfId="0" applyNumberFormat="1" applyFont="1" applyBorder="1" applyAlignment="1">
      <alignment horizontal="right" vertical="center"/>
    </xf>
    <xf numFmtId="2" fontId="0" fillId="0" borderId="57" xfId="0" applyNumberFormat="1" applyFont="1" applyBorder="1" applyAlignment="1">
      <alignment horizontal="right" vertical="center"/>
    </xf>
    <xf numFmtId="2" fontId="0" fillId="0" borderId="45" xfId="0" applyNumberFormat="1" applyFont="1" applyBorder="1" applyAlignment="1">
      <alignment horizontal="right" vertical="center"/>
    </xf>
    <xf numFmtId="2" fontId="0" fillId="0" borderId="47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0" fillId="0" borderId="75" xfId="0" applyNumberForma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7" fillId="0" borderId="56" xfId="33" applyNumberFormat="1" applyFont="1" applyFill="1" applyBorder="1" applyAlignment="1">
      <alignment horizontal="right" vertical="center" wrapText="1"/>
      <protection/>
    </xf>
    <xf numFmtId="2" fontId="7" fillId="0" borderId="57" xfId="33" applyNumberFormat="1" applyFont="1" applyFill="1" applyBorder="1" applyAlignment="1">
      <alignment horizontal="right" vertical="center" wrapText="1"/>
      <protection/>
    </xf>
    <xf numFmtId="2" fontId="1" fillId="0" borderId="14" xfId="0" applyNumberFormat="1" applyFont="1" applyBorder="1" applyAlignment="1" quotePrefix="1">
      <alignment horizontal="right" vertical="center"/>
    </xf>
    <xf numFmtId="2" fontId="1" fillId="0" borderId="15" xfId="0" applyNumberFormat="1" applyFont="1" applyBorder="1" applyAlignment="1" quotePrefix="1">
      <alignment horizontal="right" vertical="center"/>
    </xf>
    <xf numFmtId="0" fontId="3" fillId="0" borderId="0" xfId="22" applyAlignment="1" applyProtection="1">
      <alignment horizontal="left"/>
      <protection/>
    </xf>
    <xf numFmtId="0" fontId="0" fillId="0" borderId="75" xfId="0" applyBorder="1" applyAlignment="1" quotePrefix="1">
      <alignment horizontal="left" vertical="center" wrapText="1"/>
    </xf>
    <xf numFmtId="0" fontId="17" fillId="0" borderId="27" xfId="0" applyFont="1" applyBorder="1" applyAlignment="1" quotePrefix="1">
      <alignment horizontal="center" vertical="center" wrapText="1"/>
    </xf>
    <xf numFmtId="0" fontId="17" fillId="0" borderId="49" xfId="0" applyFont="1" applyBorder="1" applyAlignment="1" quotePrefix="1">
      <alignment horizontal="center" vertical="center" wrapText="1"/>
    </xf>
    <xf numFmtId="0" fontId="20" fillId="0" borderId="27" xfId="0" applyFont="1" applyBorder="1" applyAlignment="1" quotePrefix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49" xfId="0" applyFont="1" applyBorder="1" applyAlignment="1" quotePrefix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7" xfId="0" applyFont="1" applyBorder="1" applyAlignment="1" quotePrefix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75" xfId="3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10" fillId="0" borderId="0" xfId="33" applyFont="1" applyFill="1" applyBorder="1" applyAlignment="1">
      <alignment horizontal="left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27" xfId="33" applyFont="1" applyFill="1" applyBorder="1" applyAlignment="1">
      <alignment horizontal="center" vertical="center"/>
      <protection/>
    </xf>
    <xf numFmtId="0" fontId="19" fillId="0" borderId="49" xfId="33" applyFont="1" applyFill="1" applyBorder="1" applyAlignment="1">
      <alignment horizontal="center" vertical="center"/>
      <protection/>
    </xf>
    <xf numFmtId="0" fontId="18" fillId="0" borderId="73" xfId="0" applyFont="1" applyBorder="1" applyAlignment="1" quotePrefix="1">
      <alignment horizontal="left" vertical="center"/>
    </xf>
    <xf numFmtId="0" fontId="1" fillId="0" borderId="3" xfId="0" applyFont="1" applyBorder="1" applyAlignment="1" quotePrefix="1">
      <alignment horizontal="center" vertical="center" wrapText="1"/>
    </xf>
    <xf numFmtId="0" fontId="1" fillId="0" borderId="48" xfId="0" applyFont="1" applyBorder="1" applyAlignment="1" quotePrefix="1">
      <alignment horizontal="center" vertical="center" wrapText="1"/>
    </xf>
    <xf numFmtId="0" fontId="15" fillId="0" borderId="7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0" fillId="0" borderId="83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73" xfId="0" applyFont="1" applyBorder="1" applyAlignment="1" quotePrefix="1">
      <alignment horizontal="left" vertical="center" wrapText="1"/>
    </xf>
    <xf numFmtId="0" fontId="19" fillId="0" borderId="85" xfId="33" applyFont="1" applyFill="1" applyBorder="1" applyAlignment="1">
      <alignment horizontal="center" vertical="center"/>
      <protection/>
    </xf>
    <xf numFmtId="0" fontId="19" fillId="0" borderId="86" xfId="33" applyFont="1" applyFill="1" applyBorder="1" applyAlignment="1">
      <alignment horizontal="center" vertical="center"/>
      <protection/>
    </xf>
    <xf numFmtId="0" fontId="1" fillId="0" borderId="87" xfId="0" applyFont="1" applyBorder="1" applyAlignment="1" quotePrefix="1">
      <alignment horizontal="center" vertical="center" wrapText="1"/>
    </xf>
    <xf numFmtId="0" fontId="1" fillId="0" borderId="88" xfId="0" applyFont="1" applyBorder="1" applyAlignment="1" quotePrefix="1">
      <alignment horizontal="center" vertical="center" wrapText="1"/>
    </xf>
    <xf numFmtId="0" fontId="0" fillId="0" borderId="27" xfId="0" applyBorder="1" applyAlignment="1" quotePrefix="1">
      <alignment horizontal="left" vertical="center"/>
    </xf>
    <xf numFmtId="0" fontId="0" fillId="0" borderId="49" xfId="0" applyBorder="1" applyAlignment="1" quotePrefix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 quotePrefix="1">
      <alignment horizontal="left" vertical="center" wrapText="1"/>
    </xf>
    <xf numFmtId="0" fontId="0" fillId="0" borderId="49" xfId="0" applyBorder="1" applyAlignment="1" quotePrefix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7" xfId="0" applyFont="1" applyBorder="1" applyAlignment="1" quotePrefix="1">
      <alignment horizontal="left" vertical="center"/>
    </xf>
    <xf numFmtId="0" fontId="0" fillId="0" borderId="49" xfId="0" applyFont="1" applyBorder="1" applyAlignment="1" quotePrefix="1">
      <alignment horizontal="left" vertical="center"/>
    </xf>
    <xf numFmtId="0" fontId="17" fillId="0" borderId="87" xfId="0" applyFont="1" applyFill="1" applyBorder="1" applyAlignment="1" quotePrefix="1">
      <alignment horizontal="center" vertical="center" wrapText="1"/>
    </xf>
    <xf numFmtId="0" fontId="17" fillId="0" borderId="88" xfId="0" applyFont="1" applyFill="1" applyBorder="1" applyAlignment="1" quotePrefix="1">
      <alignment horizontal="center" vertical="center" wrapText="1"/>
    </xf>
    <xf numFmtId="0" fontId="17" fillId="0" borderId="87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1" fillId="0" borderId="27" xfId="33" applyFont="1" applyFill="1" applyBorder="1" applyAlignment="1">
      <alignment horizontal="center" vertical="center" wrapText="1"/>
      <protection/>
    </xf>
    <xf numFmtId="0" fontId="21" fillId="0" borderId="49" xfId="33" applyFont="1" applyFill="1" applyBorder="1" applyAlignment="1">
      <alignment horizontal="center" vertical="center" wrapText="1"/>
      <protection/>
    </xf>
    <xf numFmtId="0" fontId="17" fillId="0" borderId="87" xfId="0" applyFont="1" applyBorder="1" applyAlignment="1" quotePrefix="1">
      <alignment horizontal="center" vertical="center" wrapText="1"/>
    </xf>
    <xf numFmtId="0" fontId="17" fillId="0" borderId="88" xfId="0" applyFont="1" applyBorder="1" applyAlignment="1" quotePrefix="1">
      <alignment horizontal="center" vertical="center" wrapText="1"/>
    </xf>
    <xf numFmtId="0" fontId="17" fillId="0" borderId="52" xfId="0" applyFont="1" applyBorder="1" applyAlignment="1" quotePrefix="1">
      <alignment horizontal="center" vertical="center" wrapText="1"/>
    </xf>
    <xf numFmtId="0" fontId="17" fillId="0" borderId="13" xfId="0" applyFont="1" applyBorder="1" applyAlignment="1" quotePrefix="1">
      <alignment horizontal="center" vertical="center" wrapText="1"/>
    </xf>
    <xf numFmtId="0" fontId="18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8" fillId="0" borderId="73" xfId="0" applyFont="1" applyBorder="1" applyAlignment="1" quotePrefix="1">
      <alignment horizontal="right" vertical="center" wrapText="1"/>
    </xf>
    <xf numFmtId="0" fontId="17" fillId="0" borderId="7" xfId="0" applyFont="1" applyBorder="1" applyAlignment="1" quotePrefix="1">
      <alignment horizontal="center" vertical="center" wrapText="1"/>
    </xf>
    <xf numFmtId="0" fontId="6" fillId="0" borderId="7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8" fillId="0" borderId="62" xfId="0" applyFont="1" applyBorder="1" applyAlignment="1" quotePrefix="1">
      <alignment horizontal="left" vertical="center" wrapText="1"/>
    </xf>
    <xf numFmtId="0" fontId="0" fillId="0" borderId="27" xfId="0" applyFont="1" applyBorder="1" applyAlignment="1" quotePrefix="1">
      <alignment horizontal="left" vertical="center" wrapText="1"/>
    </xf>
    <xf numFmtId="0" fontId="0" fillId="0" borderId="49" xfId="0" applyFont="1" applyBorder="1" applyAlignment="1" quotePrefix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8" fillId="0" borderId="73" xfId="0" applyFont="1" applyBorder="1" applyAlignment="1">
      <alignment horizontal="right" vertical="center" wrapText="1"/>
    </xf>
    <xf numFmtId="0" fontId="17" fillId="0" borderId="7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center" vertical="center" wrapText="1"/>
    </xf>
    <xf numFmtId="0" fontId="17" fillId="0" borderId="77" xfId="0" applyFont="1" applyFill="1" applyBorder="1" applyAlignment="1" quotePrefix="1">
      <alignment horizontal="center" vertical="center" wrapText="1"/>
    </xf>
    <xf numFmtId="0" fontId="17" fillId="0" borderId="48" xfId="0" applyFont="1" applyFill="1" applyBorder="1" applyAlignment="1" quotePrefix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21" fillId="0" borderId="38" xfId="33" applyFont="1" applyFill="1" applyBorder="1" applyAlignment="1">
      <alignment horizontal="center" vertical="center" wrapText="1"/>
      <protection/>
    </xf>
    <xf numFmtId="0" fontId="17" fillId="0" borderId="76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14" xfId="33" applyFont="1" applyFill="1" applyBorder="1" applyAlignment="1">
      <alignment horizontal="center" vertical="center" wrapText="1"/>
      <protection/>
    </xf>
    <xf numFmtId="0" fontId="21" fillId="0" borderId="15" xfId="33" applyFont="1" applyFill="1" applyBorder="1" applyAlignment="1">
      <alignment horizontal="center" vertical="center" wrapText="1"/>
      <protection/>
    </xf>
    <xf numFmtId="0" fontId="17" fillId="0" borderId="23" xfId="0" applyFont="1" applyBorder="1" applyAlignment="1" quotePrefix="1">
      <alignment horizontal="center" vertical="center" wrapText="1"/>
    </xf>
    <xf numFmtId="0" fontId="18" fillId="0" borderId="83" xfId="0" applyFont="1" applyBorder="1" applyAlignment="1" quotePrefix="1">
      <alignment horizontal="left" vertical="center" wrapText="1"/>
    </xf>
    <xf numFmtId="0" fontId="18" fillId="0" borderId="0" xfId="0" applyFont="1" applyBorder="1" applyAlignment="1" quotePrefix="1">
      <alignment horizontal="left" vertical="center" wrapText="1"/>
    </xf>
    <xf numFmtId="0" fontId="17" fillId="0" borderId="3" xfId="0" applyFont="1" applyBorder="1" applyAlignment="1" quotePrefix="1">
      <alignment horizontal="center" vertical="center" wrapText="1"/>
    </xf>
    <xf numFmtId="0" fontId="17" fillId="0" borderId="48" xfId="0" applyFont="1" applyBorder="1" applyAlignment="1" quotePrefix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0" borderId="27" xfId="33" applyFont="1" applyFill="1" applyBorder="1" applyAlignment="1">
      <alignment horizontal="left" vertical="center" wrapText="1"/>
      <protection/>
    </xf>
    <xf numFmtId="0" fontId="7" fillId="0" borderId="49" xfId="33" applyFont="1" applyFill="1" applyBorder="1" applyAlignment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7" fillId="0" borderId="27" xfId="33" applyFont="1" applyFill="1" applyBorder="1" applyAlignment="1" quotePrefix="1">
      <alignment horizontal="left" vertical="center" wrapText="1"/>
      <protection/>
    </xf>
    <xf numFmtId="0" fontId="7" fillId="0" borderId="49" xfId="33" applyFont="1" applyFill="1" applyBorder="1" applyAlignment="1" quotePrefix="1">
      <alignment horizontal="left" vertical="center" wrapText="1"/>
      <protection/>
    </xf>
    <xf numFmtId="0" fontId="17" fillId="0" borderId="6" xfId="0" applyFont="1" applyBorder="1" applyAlignment="1" quotePrefix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0" borderId="89" xfId="0" applyFont="1" applyBorder="1" applyAlignment="1" quotePrefix="1">
      <alignment horizontal="center" vertical="center" wrapText="1"/>
    </xf>
    <xf numFmtId="0" fontId="17" fillId="0" borderId="90" xfId="0" applyFont="1" applyBorder="1" applyAlignment="1" quotePrefix="1">
      <alignment horizontal="center" vertical="center" wrapText="1"/>
    </xf>
    <xf numFmtId="0" fontId="17" fillId="0" borderId="91" xfId="0" applyFont="1" applyBorder="1" applyAlignment="1" quotePrefix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8" fillId="0" borderId="62" xfId="0" applyFont="1" applyBorder="1" applyAlignment="1" quotePrefix="1">
      <alignment horizontal="center" vertical="center" wrapText="1"/>
    </xf>
    <xf numFmtId="0" fontId="18" fillId="0" borderId="73" xfId="0" applyFont="1" applyBorder="1" applyAlignment="1" quotePrefix="1">
      <alignment horizontal="center" vertical="center" wrapText="1"/>
    </xf>
    <xf numFmtId="0" fontId="21" fillId="0" borderId="27" xfId="33" applyFont="1" applyFill="1" applyBorder="1" applyAlignment="1">
      <alignment horizontal="center" vertical="center"/>
      <protection/>
    </xf>
    <xf numFmtId="0" fontId="21" fillId="0" borderId="49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left"/>
    </xf>
    <xf numFmtId="0" fontId="17" fillId="0" borderId="77" xfId="0" applyFont="1" applyBorder="1" applyAlignment="1" quotePrefix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21" fillId="0" borderId="38" xfId="33" applyFont="1" applyFill="1" applyBorder="1" applyAlignment="1">
      <alignment horizontal="center" vertical="center"/>
      <protection/>
    </xf>
    <xf numFmtId="0" fontId="18" fillId="0" borderId="73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4" xfId="0" applyBorder="1" applyAlignment="1" quotePrefix="1">
      <alignment horizontal="left" vertical="center"/>
    </xf>
    <xf numFmtId="0" fontId="0" fillId="0" borderId="8" xfId="0" applyBorder="1" applyAlignment="1" quotePrefix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3" xfId="0" applyFont="1" applyFill="1" applyBorder="1" applyAlignment="1" quotePrefix="1">
      <alignment horizontal="center" vertical="center" wrapText="1"/>
    </xf>
    <xf numFmtId="0" fontId="18" fillId="0" borderId="48" xfId="0" applyFont="1" applyFill="1" applyBorder="1" applyAlignment="1" quotePrefix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9" fillId="0" borderId="76" xfId="33" applyFont="1" applyFill="1" applyBorder="1" applyAlignment="1">
      <alignment horizontal="center" vertical="center"/>
      <protection/>
    </xf>
    <xf numFmtId="0" fontId="17" fillId="0" borderId="3" xfId="0" applyFont="1" applyBorder="1" applyAlignment="1" quotePrefix="1">
      <alignment horizontal="center" vertical="center"/>
    </xf>
    <xf numFmtId="0" fontId="17" fillId="0" borderId="48" xfId="0" applyFont="1" applyBorder="1" applyAlignment="1" quotePrefix="1">
      <alignment horizontal="center" vertical="center"/>
    </xf>
    <xf numFmtId="0" fontId="19" fillId="0" borderId="14" xfId="33" applyFont="1" applyFill="1" applyBorder="1" applyAlignment="1">
      <alignment horizontal="center" vertical="center"/>
      <protection/>
    </xf>
    <xf numFmtId="0" fontId="19" fillId="0" borderId="10" xfId="33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0" borderId="38" xfId="0" applyBorder="1" applyAlignment="1" quotePrefix="1">
      <alignment horizontal="left" vertical="center"/>
    </xf>
    <xf numFmtId="0" fontId="0" fillId="0" borderId="27" xfId="0" applyFill="1" applyBorder="1" applyAlignment="1" quotePrefix="1">
      <alignment horizontal="left" vertical="center"/>
    </xf>
    <xf numFmtId="0" fontId="0" fillId="0" borderId="49" xfId="0" applyFill="1" applyBorder="1" applyAlignment="1" quotePrefix="1">
      <alignment horizontal="left" vertical="center"/>
    </xf>
    <xf numFmtId="0" fontId="17" fillId="0" borderId="23" xfId="0" applyFont="1" applyFill="1" applyBorder="1" applyAlignment="1" quotePrefix="1">
      <alignment horizontal="center" vertical="center" wrapText="1"/>
    </xf>
    <xf numFmtId="0" fontId="17" fillId="0" borderId="7" xfId="0" applyFont="1" applyFill="1" applyBorder="1" applyAlignment="1" quotePrefix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 quotePrefix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41" xfId="0" applyFont="1" applyBorder="1" applyAlignment="1" quotePrefix="1">
      <alignment horizontal="center" vertical="center" wrapText="1"/>
    </xf>
    <xf numFmtId="0" fontId="17" fillId="0" borderId="53" xfId="0" applyFont="1" applyBorder="1" applyAlignment="1" quotePrefix="1">
      <alignment horizontal="center" vertical="center" wrapText="1"/>
    </xf>
    <xf numFmtId="0" fontId="18" fillId="0" borderId="0" xfId="0" applyFont="1" applyBorder="1" applyAlignment="1" quotePrefix="1">
      <alignment horizontal="left" vertical="center"/>
    </xf>
    <xf numFmtId="0" fontId="17" fillId="0" borderId="28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27" xfId="33" applyFont="1" applyFill="1" applyBorder="1" applyAlignment="1">
      <alignment horizontal="left" vertical="center" wrapText="1"/>
      <protection/>
    </xf>
    <xf numFmtId="0" fontId="7" fillId="0" borderId="49" xfId="33" applyFont="1" applyFill="1" applyBorder="1" applyAlignment="1">
      <alignment horizontal="left" vertical="center" wrapText="1"/>
      <protection/>
    </xf>
    <xf numFmtId="0" fontId="7" fillId="0" borderId="27" xfId="33" applyFont="1" applyFill="1" applyBorder="1" applyAlignment="1" quotePrefix="1">
      <alignment horizontal="left" vertical="center" wrapText="1"/>
      <protection/>
    </xf>
    <xf numFmtId="0" fontId="7" fillId="0" borderId="49" xfId="33" applyFont="1" applyFill="1" applyBorder="1" applyAlignment="1" quotePrefix="1">
      <alignment horizontal="left" vertical="center" wrapText="1"/>
      <protection/>
    </xf>
    <xf numFmtId="0" fontId="17" fillId="0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 quotePrefix="1">
      <alignment horizontal="center" vertical="center" wrapText="1"/>
    </xf>
    <xf numFmtId="0" fontId="17" fillId="0" borderId="59" xfId="0" applyFont="1" applyBorder="1" applyAlignment="1" quotePrefix="1">
      <alignment horizontal="center" vertical="center" wrapText="1"/>
    </xf>
    <xf numFmtId="0" fontId="19" fillId="0" borderId="15" xfId="33" applyFont="1" applyFill="1" applyBorder="1" applyAlignment="1">
      <alignment horizontal="center" vertical="center"/>
      <protection/>
    </xf>
    <xf numFmtId="0" fontId="19" fillId="0" borderId="27" xfId="33" applyFont="1" applyFill="1" applyBorder="1" applyAlignment="1">
      <alignment horizontal="center" vertical="center" wrapText="1"/>
      <protection/>
    </xf>
    <xf numFmtId="0" fontId="19" fillId="0" borderId="58" xfId="33" applyFont="1" applyFill="1" applyBorder="1" applyAlignment="1">
      <alignment horizontal="center" vertical="center" wrapText="1"/>
      <protection/>
    </xf>
    <xf numFmtId="0" fontId="0" fillId="0" borderId="57" xfId="0" applyBorder="1" applyAlignment="1" quotePrefix="1">
      <alignment horizontal="left" vertical="center"/>
    </xf>
    <xf numFmtId="0" fontId="0" fillId="0" borderId="56" xfId="0" applyBorder="1" applyAlignment="1" quotePrefix="1">
      <alignment horizontal="left" vertical="center"/>
    </xf>
    <xf numFmtId="0" fontId="7" fillId="0" borderId="11" xfId="36" applyNumberFormat="1" applyFont="1" applyFill="1" applyBorder="1" applyAlignment="1">
      <alignment horizontal="center" wrapText="1"/>
      <protection/>
    </xf>
    <xf numFmtId="0" fontId="7" fillId="0" borderId="45" xfId="36" applyNumberFormat="1" applyFont="1" applyFill="1" applyBorder="1" applyAlignment="1">
      <alignment horizontal="center" wrapText="1"/>
      <protection/>
    </xf>
    <xf numFmtId="0" fontId="7" fillId="0" borderId="64" xfId="36" applyNumberFormat="1" applyFont="1" applyFill="1" applyBorder="1" applyAlignment="1">
      <alignment horizontal="center" wrapText="1"/>
      <protection/>
    </xf>
    <xf numFmtId="0" fontId="0" fillId="0" borderId="57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0" fillId="0" borderId="41" xfId="33" applyFont="1" applyFill="1" applyBorder="1" applyAlignment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4" fillId="0" borderId="27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27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6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0" fontId="17" fillId="0" borderId="75" xfId="0" applyFont="1" applyFill="1" applyBorder="1" applyAlignment="1" quotePrefix="1">
      <alignment horizontal="center" vertical="center" wrapText="1"/>
    </xf>
    <xf numFmtId="0" fontId="21" fillId="0" borderId="14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 quotePrefix="1">
      <alignment horizontal="left" vertical="center" wrapText="1"/>
    </xf>
    <xf numFmtId="0" fontId="0" fillId="0" borderId="56" xfId="0" applyBorder="1" applyAlignment="1" quotePrefix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52" xfId="0" applyFont="1" applyFill="1" applyBorder="1" applyAlignment="1" quotePrefix="1">
      <alignment horizontal="center" vertical="center" wrapText="1"/>
    </xf>
    <xf numFmtId="0" fontId="17" fillId="0" borderId="13" xfId="0" applyFont="1" applyFill="1" applyBorder="1" applyAlignment="1" quotePrefix="1">
      <alignment horizontal="center" vertical="center" wrapText="1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7" fillId="0" borderId="75" xfId="33" applyFont="1" applyFill="1" applyBorder="1" applyAlignment="1">
      <alignment horizontal="left" vertical="center" wrapText="1"/>
      <protection/>
    </xf>
    <xf numFmtId="0" fontId="1" fillId="0" borderId="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6" fillId="0" borderId="75" xfId="0" applyNumberFormat="1" applyFont="1" applyBorder="1" applyAlignment="1">
      <alignment horizontal="left" vertical="center" wrapText="1"/>
    </xf>
    <xf numFmtId="2" fontId="13" fillId="0" borderId="14" xfId="33" applyNumberFormat="1" applyFont="1" applyFill="1" applyBorder="1" applyAlignment="1" quotePrefix="1">
      <alignment horizontal="left" vertical="center" wrapText="1"/>
      <protection/>
    </xf>
    <xf numFmtId="2" fontId="13" fillId="0" borderId="15" xfId="33" applyNumberFormat="1" applyFont="1" applyFill="1" applyBorder="1" applyAlignment="1" quotePrefix="1">
      <alignment horizontal="left" vertical="center" wrapText="1"/>
      <protection/>
    </xf>
    <xf numFmtId="2" fontId="1" fillId="0" borderId="11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3" fillId="0" borderId="56" xfId="33" applyNumberFormat="1" applyFont="1" applyFill="1" applyBorder="1" applyAlignment="1" quotePrefix="1">
      <alignment horizontal="left" vertical="center" wrapText="1"/>
      <protection/>
    </xf>
    <xf numFmtId="2" fontId="13" fillId="0" borderId="57" xfId="33" applyNumberFormat="1" applyFont="1" applyFill="1" applyBorder="1" applyAlignment="1" quotePrefix="1">
      <alignment horizontal="left" vertical="center" wrapText="1"/>
      <protection/>
    </xf>
    <xf numFmtId="2" fontId="13" fillId="0" borderId="14" xfId="33" applyNumberFormat="1" applyFont="1" applyFill="1" applyBorder="1" applyAlignment="1">
      <alignment horizontal="left" vertical="center" wrapText="1"/>
      <protection/>
    </xf>
    <xf numFmtId="2" fontId="13" fillId="0" borderId="15" xfId="33" applyNumberFormat="1" applyFont="1" applyFill="1" applyBorder="1" applyAlignment="1">
      <alignment horizontal="left" vertical="center" wrapText="1"/>
      <protection/>
    </xf>
    <xf numFmtId="2" fontId="18" fillId="0" borderId="73" xfId="0" applyNumberFormat="1" applyFont="1" applyBorder="1" applyAlignment="1" quotePrefix="1">
      <alignment horizontal="left" vertical="center"/>
    </xf>
    <xf numFmtId="2" fontId="13" fillId="0" borderId="11" xfId="33" applyNumberFormat="1" applyFont="1" applyFill="1" applyBorder="1" applyAlignment="1" quotePrefix="1">
      <alignment horizontal="left" vertical="center" wrapText="1"/>
      <protection/>
    </xf>
    <xf numFmtId="2" fontId="13" fillId="0" borderId="10" xfId="33" applyNumberFormat="1" applyFont="1" applyFill="1" applyBorder="1" applyAlignment="1" quotePrefix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" fontId="13" fillId="0" borderId="10" xfId="33" applyNumberFormat="1" applyFont="1" applyFill="1" applyBorder="1" applyAlignment="1">
      <alignment horizontal="left" vertical="center" wrapText="1"/>
      <protection/>
    </xf>
    <xf numFmtId="0" fontId="7" fillId="0" borderId="11" xfId="33" applyFont="1" applyFill="1" applyBorder="1" applyAlignment="1">
      <alignment horizontal="right" vertical="center" wrapText="1"/>
      <protection/>
    </xf>
    <xf numFmtId="0" fontId="7" fillId="0" borderId="64" xfId="33" applyFont="1" applyFill="1" applyBorder="1" applyAlignment="1">
      <alignment horizontal="right" vertical="center" wrapText="1"/>
      <protection/>
    </xf>
    <xf numFmtId="0" fontId="7" fillId="0" borderId="10" xfId="33" applyFont="1" applyFill="1" applyBorder="1" applyAlignment="1">
      <alignment horizontal="right" vertical="center" wrapText="1"/>
      <protection/>
    </xf>
    <xf numFmtId="0" fontId="7" fillId="0" borderId="65" xfId="33" applyFont="1" applyFill="1" applyBorder="1" applyAlignment="1">
      <alignment horizontal="right" vertical="center" wrapText="1"/>
      <protection/>
    </xf>
    <xf numFmtId="164" fontId="7" fillId="0" borderId="11" xfId="33" applyNumberFormat="1" applyFont="1" applyFill="1" applyBorder="1" applyAlignment="1" quotePrefix="1">
      <alignment horizontal="right" vertical="center" wrapText="1"/>
      <protection/>
    </xf>
    <xf numFmtId="164" fontId="7" fillId="0" borderId="64" xfId="33" applyNumberFormat="1" applyFont="1" applyFill="1" applyBorder="1" applyAlignment="1" quotePrefix="1">
      <alignment horizontal="right" vertical="center" wrapText="1"/>
      <protection/>
    </xf>
    <xf numFmtId="0" fontId="21" fillId="0" borderId="3" xfId="33" applyFont="1" applyFill="1" applyBorder="1" applyAlignment="1">
      <alignment horizontal="center" vertical="center"/>
      <protection/>
    </xf>
    <xf numFmtId="0" fontId="21" fillId="0" borderId="48" xfId="33" applyFont="1" applyFill="1" applyBorder="1" applyAlignment="1">
      <alignment horizontal="center" vertical="center"/>
      <protection/>
    </xf>
    <xf numFmtId="0" fontId="32" fillId="0" borderId="84" xfId="0" applyFont="1" applyBorder="1" applyAlignment="1" quotePrefix="1">
      <alignment horizontal="center" vertical="center"/>
    </xf>
    <xf numFmtId="0" fontId="7" fillId="0" borderId="14" xfId="33" applyFont="1" applyFill="1" applyBorder="1" applyAlignment="1" quotePrefix="1">
      <alignment horizontal="left" vertical="center" wrapText="1"/>
      <protection/>
    </xf>
    <xf numFmtId="0" fontId="7" fillId="0" borderId="15" xfId="33" applyFont="1" applyFill="1" applyBorder="1" applyAlignment="1" quotePrefix="1">
      <alignment horizontal="left" vertical="center" wrapText="1"/>
      <protection/>
    </xf>
    <xf numFmtId="164" fontId="7" fillId="0" borderId="10" xfId="33" applyNumberFormat="1" applyFont="1" applyFill="1" applyBorder="1" applyAlignment="1" quotePrefix="1">
      <alignment horizontal="right" vertical="center" wrapText="1"/>
      <protection/>
    </xf>
    <xf numFmtId="164" fontId="7" fillId="0" borderId="65" xfId="33" applyNumberFormat="1" applyFont="1" applyFill="1" applyBorder="1" applyAlignment="1" quotePrefix="1">
      <alignment horizontal="right" vertical="center" wrapText="1"/>
      <protection/>
    </xf>
    <xf numFmtId="0" fontId="31" fillId="0" borderId="84" xfId="3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1" fillId="0" borderId="11" xfId="33" applyFont="1" applyFill="1" applyBorder="1" applyAlignment="1">
      <alignment horizontal="center" vertical="center"/>
      <protection/>
    </xf>
    <xf numFmtId="0" fontId="21" fillId="0" borderId="17" xfId="33" applyFont="1" applyFill="1" applyBorder="1" applyAlignment="1">
      <alignment horizontal="center" vertical="center"/>
      <protection/>
    </xf>
    <xf numFmtId="0" fontId="21" fillId="0" borderId="3" xfId="33" applyFont="1" applyFill="1" applyBorder="1" applyAlignment="1" quotePrefix="1">
      <alignment horizontal="center" vertical="center" wrapText="1"/>
      <protection/>
    </xf>
    <xf numFmtId="0" fontId="21" fillId="0" borderId="48" xfId="33" applyFont="1" applyFill="1" applyBorder="1" applyAlignment="1" quotePrefix="1">
      <alignment horizontal="center" vertical="center" wrapText="1"/>
      <protection/>
    </xf>
    <xf numFmtId="0" fontId="17" fillId="0" borderId="59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0" borderId="28" xfId="33" applyFont="1" applyFill="1" applyBorder="1" applyAlignment="1" quotePrefix="1">
      <alignment horizontal="center" vertical="center" wrapText="1"/>
      <protection/>
    </xf>
    <xf numFmtId="0" fontId="21" fillId="0" borderId="7" xfId="33" applyFont="1" applyFill="1" applyBorder="1" applyAlignment="1" quotePrefix="1">
      <alignment horizontal="center" vertical="center" wrapText="1"/>
      <protection/>
    </xf>
    <xf numFmtId="0" fontId="10" fillId="0" borderId="0" xfId="33" applyFont="1" applyFill="1" applyBorder="1" applyAlignment="1">
      <alignment horizontal="left" vertical="center"/>
      <protection/>
    </xf>
    <xf numFmtId="0" fontId="17" fillId="0" borderId="31" xfId="0" applyFont="1" applyBorder="1" applyAlignment="1" quotePrefix="1">
      <alignment horizontal="center" vertical="center" wrapText="1"/>
    </xf>
    <xf numFmtId="0" fontId="17" fillId="0" borderId="60" xfId="0" applyFont="1" applyBorder="1" applyAlignment="1" quotePrefix="1">
      <alignment horizontal="center" vertical="center" wrapText="1"/>
    </xf>
    <xf numFmtId="0" fontId="21" fillId="0" borderId="41" xfId="33" applyFont="1" applyFill="1" applyBorder="1" applyAlignment="1" quotePrefix="1">
      <alignment horizontal="center" vertical="center" wrapText="1"/>
      <protection/>
    </xf>
    <xf numFmtId="0" fontId="21" fillId="0" borderId="75" xfId="33" applyFont="1" applyFill="1" applyBorder="1" applyAlignment="1" quotePrefix="1">
      <alignment horizontal="center" vertical="center" wrapText="1"/>
      <protection/>
    </xf>
    <xf numFmtId="0" fontId="21" fillId="0" borderId="53" xfId="33" applyFont="1" applyFill="1" applyBorder="1" applyAlignment="1" quotePrefix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stilo 1" xfId="20"/>
    <cellStyle name="Estilo 2" xfId="21"/>
    <cellStyle name="Hiperligação" xfId="22"/>
    <cellStyle name="Normal 2 2" xfId="23"/>
    <cellStyle name="Normal 3 2" xfId="24"/>
    <cellStyle name="Normal 4" xfId="25"/>
    <cellStyle name="Normal_1.2.3" xfId="26"/>
    <cellStyle name="Normal_1.2.4" xfId="27"/>
    <cellStyle name="Normal_1.2.5" xfId="28"/>
    <cellStyle name="Normal_1.4.4." xfId="29"/>
    <cellStyle name="Normal_1.4.5" xfId="30"/>
    <cellStyle name="Normal_1.7.2" xfId="31"/>
    <cellStyle name="Normal_1.8.2" xfId="32"/>
    <cellStyle name="Normal_Sheet1" xfId="33"/>
    <cellStyle name="Normal_Sheet2" xfId="34"/>
    <cellStyle name="Normal_Sheet3" xfId="35"/>
    <cellStyle name="Normal_Sheet4" xfId="36"/>
    <cellStyle name="Percentagem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.042"/>
                  <c:y val="-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'2.1.2'!#REF!</c:f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userShapes r:id="rId1"/>
  <c:lang xmlns:c="http://schemas.openxmlformats.org/drawingml/2006/chart" val="pt-PT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-0.11825"/>
                  <c:y val="0.2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'2.1.2'!#REF!</c:f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userShapes r:id="rId1"/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Produção dos Produtos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
de Salsicharia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
 2008</a:t>
            </a:r>
          </a:p>
        </c:rich>
      </c:tx>
      <c:layout>
        <c:manualLayout>
          <c:xMode val="edge"/>
          <c:yMode val="edge"/>
          <c:x val="0.728"/>
          <c:y val="0.810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'2.6.2'!$B$56</c:f>
              <c:strCache>
                <c:ptCount val="1"/>
                <c:pt idx="0">
                  <c:v>Produção dos Produtos de Salsicharia 2008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dPt>
            <c:idx val="20"/>
          </c:dPt>
          <c:dLbls>
            <c:dLbl>
              <c:idx val="0"/>
              <c:layout>
                <c:manualLayout>
                  <c:x val="-0.27775"/>
                  <c:y val="-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2745"/>
                  <c:y val="-0.0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25175"/>
                  <c:y val="0.05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64"/>
                  <c:y val="0.05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Chouriço Mouro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de Portalegre
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131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315"/>
                  <c:y val="0.03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1325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Linguiça de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Portalegre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375"/>
                  <c:y val="-0.05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425"/>
                  <c:y val="-0.1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Lombo Enguitado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de Portalegre 
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895"/>
                  <c:y val="-0.2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Morcela de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Assar de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Portalegre
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19625"/>
                  <c:y val="-0.0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-0.0535"/>
                  <c:y val="-0.1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Morcela de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Estremoz 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Borba 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42"/>
                  <c:y val="-0.24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Paia de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Lombo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de Estremoz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e Borba 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3675"/>
                  <c:y val="-0.38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.152"/>
                  <c:y val="-0.14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Paio de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Estremoz e Borba 
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10825"/>
                  <c:y val="0.1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.0065"/>
                  <c:y val="-0.07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.228"/>
                  <c:y val="-0.07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.4495"/>
                  <c:y val="-0.09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'2.6.2'!$A$57:$A$77</c:f>
              <c:strCache/>
            </c:strRef>
          </c:cat>
          <c:val>
            <c:numRef>
              <c:f>'2.6.2'!$B$57:$B$77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Produção dos Produtos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
 de Salsicharia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
 2009</a:t>
            </a:r>
          </a:p>
        </c:rich>
      </c:tx>
      <c:layout>
        <c:manualLayout>
          <c:xMode val="edge"/>
          <c:yMode val="edge"/>
          <c:x val="0.68125"/>
          <c:y val="0.791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'2.6.2'!$B$79</c:f>
              <c:strCache>
                <c:ptCount val="1"/>
                <c:pt idx="0">
                  <c:v>Produção dos Produtos de Salsicharia 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b="1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211"/>
                  <c:y val="0.43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Chouriça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de Vinhais
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2115"/>
                  <c:y val="0.38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6875"/>
                  <c:y val="0.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81"/>
                  <c:y val="0.2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21775"/>
                  <c:y val="0.1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31"/>
                  <c:y val="0.04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Lombo Branco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de Portalegre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2075"/>
                  <c:y val="-0.05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Lombo Enguitado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de Portalegre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17225"/>
                  <c:y val="-0.17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135"/>
                  <c:y val="-0.17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Morcela de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Estremoz e Borba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107"/>
                  <c:y val="-0.16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Painho de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Portalegre
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2835"/>
                  <c:y val="-0.15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Paio de Estremoz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e Borba  
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51525"/>
                  <c:y val="-0.1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.5035"/>
                  <c:y val="-0.07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'2.6.2'!$A$80:$A$93</c:f>
              <c:strCache/>
            </c:strRef>
          </c:cat>
          <c:val>
            <c:numRef>
              <c:f>'2.6.2'!$B$80:$B$93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0.64325</cdr:y>
    </cdr:from>
    <cdr:to>
      <cdr:x>0.30225</cdr:x>
      <cdr:y>0.8445</cdr:y>
    </cdr:to>
    <cdr:sp macro="" textlink="">
      <cdr:nvSpPr>
        <cdr:cNvPr id="3" name="CaixaDeTexto 2"/>
        <cdr:cNvSpPr txBox="1"/>
      </cdr:nvSpPr>
      <cdr:spPr>
        <a:xfrm>
          <a:off x="142875" y="2019300"/>
          <a:ext cx="1714500" cy="638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pt-PT" sz="1400" b="1"/>
            <a:t>Queijos- Produção 2008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</cdr:y>
    </cdr:from>
    <cdr:to>
      <cdr:x>0.721</cdr:x>
      <cdr:y>0</cdr:y>
    </cdr:to>
    <cdr:sp macro="" textlink="">
      <cdr:nvSpPr>
        <cdr:cNvPr id="2" name="CaixaDeTexto 1"/>
        <cdr:cNvSpPr txBox="1"/>
      </cdr:nvSpPr>
      <cdr:spPr>
        <a:xfrm>
          <a:off x="4371975" y="0"/>
          <a:ext cx="0" cy="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400" b="1"/>
            <a:t>Queijos- Produção 2009</a:t>
          </a:r>
        </a:p>
      </cdr:txBody>
    </cdr:sp>
  </cdr:relSizeAnchor>
  <cdr:relSizeAnchor xmlns:cdr="http://schemas.openxmlformats.org/drawingml/2006/chartDrawing">
    <cdr:from>
      <cdr:x>0.71725</cdr:x>
      <cdr:y>0.01025</cdr:y>
    </cdr:from>
    <cdr:to>
      <cdr:x>1</cdr:x>
      <cdr:y>0.2135</cdr:y>
    </cdr:to>
    <cdr:sp macro="" textlink="">
      <cdr:nvSpPr>
        <cdr:cNvPr id="3" name="CaixaDeTexto 1"/>
        <cdr:cNvSpPr txBox="1"/>
      </cdr:nvSpPr>
      <cdr:spPr>
        <a:xfrm>
          <a:off x="4343400" y="0"/>
          <a:ext cx="1714500" cy="171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400" b="1"/>
            <a:t>Queijos- Produção 2009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514350</xdr:colOff>
      <xdr:row>1</xdr:row>
      <xdr:rowOff>228600</xdr:rowOff>
    </xdr:from>
    <xdr:to>
      <xdr:col>29</xdr:col>
      <xdr:colOff>190500</xdr:colOff>
      <xdr:row>16</xdr:row>
      <xdr:rowOff>142875</xdr:rowOff>
    </xdr:to>
    <xdr:graphicFrame macro="">
      <xdr:nvGraphicFramePr>
        <xdr:cNvPr id="31223059" name="Gráfico 1"/>
        <xdr:cNvGraphicFramePr/>
      </xdr:nvGraphicFramePr>
      <xdr:xfrm>
        <a:off x="13430250" y="495300"/>
        <a:ext cx="6172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</xdr:colOff>
      <xdr:row>18</xdr:row>
      <xdr:rowOff>95250</xdr:rowOff>
    </xdr:from>
    <xdr:to>
      <xdr:col>29</xdr:col>
      <xdr:colOff>209550</xdr:colOff>
      <xdr:row>23</xdr:row>
      <xdr:rowOff>0</xdr:rowOff>
    </xdr:to>
    <xdr:graphicFrame macro="">
      <xdr:nvGraphicFramePr>
        <xdr:cNvPr id="31223060" name="Gráfico 2"/>
        <xdr:cNvGraphicFramePr/>
      </xdr:nvGraphicFramePr>
      <xdr:xfrm>
        <a:off x="13554075" y="3981450"/>
        <a:ext cx="6067425" cy="82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371475</xdr:colOff>
      <xdr:row>11</xdr:row>
      <xdr:rowOff>9525</xdr:rowOff>
    </xdr:from>
    <xdr:to>
      <xdr:col>25</xdr:col>
      <xdr:colOff>0</xdr:colOff>
      <xdr:row>15</xdr:row>
      <xdr:rowOff>0</xdr:rowOff>
    </xdr:to>
    <xdr:sp macro="" textlink="">
      <xdr:nvSpPr>
        <xdr:cNvPr id="2" name="CaixaDeTexto 1"/>
        <xdr:cNvSpPr txBox="1"/>
      </xdr:nvSpPr>
      <xdr:spPr>
        <a:xfrm>
          <a:off x="14487525" y="2371725"/>
          <a:ext cx="14001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Modalidades</a:t>
          </a:r>
          <a:r>
            <a:rPr lang="pt-PT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 escoamento da </a:t>
          </a:r>
          <a:r>
            <a:rPr lang="pt-PT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Carne de Caprino </a:t>
          </a:r>
          <a:r>
            <a:rPr lang="pt-PT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2008</a:t>
          </a:r>
          <a:endParaRPr lang="pt-PT">
            <a:effectLst/>
            <a:latin typeface="Arial" pitchFamily="34" charset="0"/>
            <a:cs typeface="Arial" pitchFamily="34" charset="0"/>
          </a:endParaRPr>
        </a:p>
        <a:p>
          <a:endParaRPr lang="pt-P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76200</xdr:rowOff>
    </xdr:from>
    <xdr:to>
      <xdr:col>19</xdr:col>
      <xdr:colOff>304800</xdr:colOff>
      <xdr:row>32</xdr:row>
      <xdr:rowOff>180975</xdr:rowOff>
    </xdr:to>
    <xdr:graphicFrame macro="">
      <xdr:nvGraphicFramePr>
        <xdr:cNvPr id="25506231" name="Gráfico 1"/>
        <xdr:cNvGraphicFramePr/>
      </xdr:nvGraphicFramePr>
      <xdr:xfrm>
        <a:off x="6715125" y="76200"/>
        <a:ext cx="72485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34</xdr:row>
      <xdr:rowOff>85725</xdr:rowOff>
    </xdr:from>
    <xdr:to>
      <xdr:col>19</xdr:col>
      <xdr:colOff>304800</xdr:colOff>
      <xdr:row>58</xdr:row>
      <xdr:rowOff>142875</xdr:rowOff>
    </xdr:to>
    <xdr:graphicFrame macro="">
      <xdr:nvGraphicFramePr>
        <xdr:cNvPr id="25506232" name="Gráfico 2"/>
        <xdr:cNvGraphicFramePr/>
      </xdr:nvGraphicFramePr>
      <xdr:xfrm>
        <a:off x="6705600" y="6734175"/>
        <a:ext cx="72580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13</xdr:row>
      <xdr:rowOff>0</xdr:rowOff>
    </xdr:from>
    <xdr:to>
      <xdr:col>8</xdr:col>
      <xdr:colOff>542925</xdr:colOff>
      <xdr:row>14</xdr:row>
      <xdr:rowOff>47625</xdr:rowOff>
    </xdr:to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1285875" y="2390775"/>
          <a:ext cx="61341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15</xdr:row>
      <xdr:rowOff>104775</xdr:rowOff>
    </xdr:from>
    <xdr:to>
      <xdr:col>12</xdr:col>
      <xdr:colOff>371475</xdr:colOff>
      <xdr:row>17</xdr:row>
      <xdr:rowOff>152400</xdr:rowOff>
    </xdr:to>
    <xdr:sp macro="" textlink="">
      <xdr:nvSpPr>
        <xdr:cNvPr id="27398" name="Text Box 1"/>
        <xdr:cNvSpPr txBox="1">
          <a:spLocks noChangeArrowheads="1"/>
        </xdr:cNvSpPr>
      </xdr:nvSpPr>
      <xdr:spPr bwMode="auto">
        <a:xfrm>
          <a:off x="714375" y="2914650"/>
          <a:ext cx="824865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Alfinete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workbookViewId="0" topLeftCell="A82">
      <selection activeCell="K101" sqref="K101"/>
    </sheetView>
  </sheetViews>
  <sheetFormatPr defaultColWidth="9.140625" defaultRowHeight="12.75"/>
  <cols>
    <col min="1" max="1" width="11.421875" style="1" customWidth="1"/>
    <col min="2" max="16384" width="9.140625" style="1" customWidth="1"/>
  </cols>
  <sheetData>
    <row r="1" ht="24.75" customHeight="1">
      <c r="A1" s="320" t="s">
        <v>852</v>
      </c>
    </row>
    <row r="2" spans="1:8" ht="12.75">
      <c r="A2" s="2039" t="s">
        <v>1055</v>
      </c>
      <c r="B2" s="2039"/>
      <c r="C2" s="2039"/>
      <c r="D2" s="2039"/>
      <c r="E2" s="2039"/>
      <c r="F2" s="2039"/>
      <c r="G2" s="2039"/>
      <c r="H2" s="2039"/>
    </row>
    <row r="3" spans="1:2" ht="24.75" customHeight="1">
      <c r="A3" s="320" t="s">
        <v>853</v>
      </c>
      <c r="B3" s="36"/>
    </row>
    <row r="4" spans="1:6" ht="12.75">
      <c r="A4" s="2039" t="s">
        <v>887</v>
      </c>
      <c r="B4" s="2039"/>
      <c r="C4" s="2039"/>
      <c r="D4" s="2039"/>
      <c r="E4" s="2039"/>
      <c r="F4" s="2039"/>
    </row>
    <row r="5" spans="1:6" ht="12.75">
      <c r="A5" s="2039" t="s">
        <v>973</v>
      </c>
      <c r="B5" s="2039"/>
      <c r="C5" s="2039"/>
      <c r="D5" s="2039"/>
      <c r="E5" s="2039"/>
      <c r="F5" s="2039"/>
    </row>
    <row r="6" spans="1:6" ht="12.75">
      <c r="A6" s="2039" t="s">
        <v>974</v>
      </c>
      <c r="B6" s="2039"/>
      <c r="C6" s="2039"/>
      <c r="D6" s="2039"/>
      <c r="E6" s="2039"/>
      <c r="F6" s="2039"/>
    </row>
    <row r="7" spans="1:6" ht="12.75">
      <c r="A7" s="2039" t="s">
        <v>975</v>
      </c>
      <c r="B7" s="2039"/>
      <c r="C7" s="2039"/>
      <c r="D7" s="2039"/>
      <c r="E7" s="2039"/>
      <c r="F7" s="2039"/>
    </row>
    <row r="8" spans="1:6" ht="12.75">
      <c r="A8" s="2039" t="s">
        <v>891</v>
      </c>
      <c r="B8" s="2039"/>
      <c r="C8" s="2039"/>
      <c r="D8" s="2039"/>
      <c r="E8" s="2039"/>
      <c r="F8" s="2039"/>
    </row>
    <row r="9" spans="1:6" ht="12.75">
      <c r="A9" s="2039" t="s">
        <v>976</v>
      </c>
      <c r="B9" s="2039"/>
      <c r="C9" s="2039"/>
      <c r="D9" s="2039"/>
      <c r="E9" s="2039"/>
      <c r="F9" s="2039"/>
    </row>
    <row r="10" spans="1:6" ht="12.75">
      <c r="A10" s="2039" t="s">
        <v>977</v>
      </c>
      <c r="B10" s="2039"/>
      <c r="C10" s="2039"/>
      <c r="D10" s="2039"/>
      <c r="E10" s="2039"/>
      <c r="F10" s="2039"/>
    </row>
    <row r="11" spans="1:6" ht="12.75">
      <c r="A11" s="2039" t="s">
        <v>978</v>
      </c>
      <c r="B11" s="2039"/>
      <c r="C11" s="2039"/>
      <c r="D11" s="2039"/>
      <c r="E11" s="2039"/>
      <c r="F11" s="2039"/>
    </row>
    <row r="12" ht="24.75" customHeight="1">
      <c r="A12" s="320" t="s">
        <v>859</v>
      </c>
    </row>
    <row r="13" spans="1:6" ht="12.75">
      <c r="A13" s="2039" t="s">
        <v>979</v>
      </c>
      <c r="B13" s="2039"/>
      <c r="C13" s="2039"/>
      <c r="D13" s="2039"/>
      <c r="E13" s="2039"/>
      <c r="F13" s="2039"/>
    </row>
    <row r="14" spans="1:6" ht="12.75">
      <c r="A14" s="2039" t="s">
        <v>980</v>
      </c>
      <c r="B14" s="2039"/>
      <c r="C14" s="2039"/>
      <c r="D14" s="2039"/>
      <c r="E14" s="2039"/>
      <c r="F14" s="2039"/>
    </row>
    <row r="15" spans="1:6" ht="12.75">
      <c r="A15" s="2039" t="s">
        <v>981</v>
      </c>
      <c r="B15" s="2039"/>
      <c r="C15" s="2039"/>
      <c r="D15" s="2039"/>
      <c r="E15" s="2039"/>
      <c r="F15" s="2039"/>
    </row>
    <row r="16" spans="1:6" ht="12.75">
      <c r="A16" s="2039" t="s">
        <v>982</v>
      </c>
      <c r="B16" s="2039"/>
      <c r="C16" s="2039"/>
      <c r="D16" s="2039"/>
      <c r="E16" s="2039"/>
      <c r="F16" s="2039"/>
    </row>
    <row r="17" spans="1:6" ht="12.75">
      <c r="A17" s="2039" t="s">
        <v>983</v>
      </c>
      <c r="B17" s="2039"/>
      <c r="C17" s="2039"/>
      <c r="D17" s="2039"/>
      <c r="E17" s="2039"/>
      <c r="F17" s="2039"/>
    </row>
    <row r="18" spans="1:6" ht="12.75">
      <c r="A18" s="2039" t="s">
        <v>984</v>
      </c>
      <c r="B18" s="2039"/>
      <c r="C18" s="2039"/>
      <c r="D18" s="2039"/>
      <c r="E18" s="2039"/>
      <c r="F18" s="2039"/>
    </row>
    <row r="19" spans="1:6" ht="12.75">
      <c r="A19" s="2039" t="s">
        <v>985</v>
      </c>
      <c r="B19" s="2039"/>
      <c r="C19" s="2039"/>
      <c r="D19" s="2039"/>
      <c r="E19" s="2039"/>
      <c r="F19" s="2039"/>
    </row>
    <row r="20" spans="1:6" ht="12.75">
      <c r="A20" s="2039" t="s">
        <v>986</v>
      </c>
      <c r="B20" s="2039"/>
      <c r="C20" s="2039"/>
      <c r="D20" s="2039"/>
      <c r="E20" s="2039"/>
      <c r="F20" s="2039"/>
    </row>
    <row r="21" spans="1:6" ht="12.75">
      <c r="A21" s="2039" t="s">
        <v>987</v>
      </c>
      <c r="B21" s="2039"/>
      <c r="C21" s="2039"/>
      <c r="D21" s="2039"/>
      <c r="E21" s="2039"/>
      <c r="F21" s="2039"/>
    </row>
    <row r="22" spans="1:6" ht="12.75">
      <c r="A22" s="2039" t="s">
        <v>988</v>
      </c>
      <c r="B22" s="2039"/>
      <c r="C22" s="2039"/>
      <c r="D22" s="2039"/>
      <c r="E22" s="2039"/>
      <c r="F22" s="2039"/>
    </row>
    <row r="23" spans="1:2" ht="24.75" customHeight="1">
      <c r="A23" s="320" t="s">
        <v>860</v>
      </c>
      <c r="B23" s="318"/>
    </row>
    <row r="24" spans="1:6" ht="12.75">
      <c r="A24" s="2039" t="s">
        <v>904</v>
      </c>
      <c r="B24" s="2039"/>
      <c r="C24" s="2039"/>
      <c r="D24" s="2039"/>
      <c r="E24" s="2039"/>
      <c r="F24" s="2039"/>
    </row>
    <row r="25" spans="1:6" ht="12.75">
      <c r="A25" s="2039" t="s">
        <v>989</v>
      </c>
      <c r="B25" s="2039"/>
      <c r="C25" s="2039"/>
      <c r="D25" s="2039"/>
      <c r="E25" s="2039"/>
      <c r="F25" s="2039"/>
    </row>
    <row r="26" spans="1:5" ht="12.75">
      <c r="A26" s="2039" t="s">
        <v>990</v>
      </c>
      <c r="B26" s="2039"/>
      <c r="C26" s="2039"/>
      <c r="D26" s="2039"/>
      <c r="E26" s="2039"/>
    </row>
    <row r="27" spans="1:6" ht="12.75">
      <c r="A27" s="2039" t="s">
        <v>991</v>
      </c>
      <c r="B27" s="2039"/>
      <c r="C27" s="2039"/>
      <c r="D27" s="2039"/>
      <c r="E27" s="2039"/>
      <c r="F27" s="2039"/>
    </row>
    <row r="28" spans="1:6" ht="12.75">
      <c r="A28" s="2039" t="s">
        <v>992</v>
      </c>
      <c r="B28" s="2039"/>
      <c r="C28" s="2039"/>
      <c r="D28" s="2039"/>
      <c r="E28" s="2039"/>
      <c r="F28" s="2039"/>
    </row>
    <row r="29" spans="1:6" ht="12.75">
      <c r="A29" s="2039" t="s">
        <v>993</v>
      </c>
      <c r="B29" s="2039"/>
      <c r="C29" s="2039"/>
      <c r="D29" s="2039"/>
      <c r="E29" s="2039"/>
      <c r="F29" s="2039"/>
    </row>
    <row r="30" spans="1:6" ht="12.75">
      <c r="A30" s="2039" t="s">
        <v>994</v>
      </c>
      <c r="B30" s="2039"/>
      <c r="C30" s="2039"/>
      <c r="D30" s="2039"/>
      <c r="E30" s="2039"/>
      <c r="F30" s="2039"/>
    </row>
    <row r="31" spans="1:6" ht="12.75">
      <c r="A31" s="2039" t="s">
        <v>995</v>
      </c>
      <c r="B31" s="2039"/>
      <c r="C31" s="2039"/>
      <c r="D31" s="2039"/>
      <c r="E31" s="2039"/>
      <c r="F31" s="2039"/>
    </row>
    <row r="32" spans="1:6" ht="12.75">
      <c r="A32" s="2039" t="s">
        <v>996</v>
      </c>
      <c r="B32" s="2039"/>
      <c r="C32" s="2039"/>
      <c r="D32" s="2039"/>
      <c r="E32" s="2039"/>
      <c r="F32" s="2039"/>
    </row>
    <row r="33" spans="1:6" ht="12.75">
      <c r="A33" s="2039" t="s">
        <v>997</v>
      </c>
      <c r="B33" s="2039"/>
      <c r="C33" s="2039"/>
      <c r="D33" s="2039"/>
      <c r="E33" s="2039"/>
      <c r="F33" s="2039"/>
    </row>
    <row r="34" spans="1:12" ht="24.75" customHeight="1">
      <c r="A34" s="320" t="s">
        <v>861</v>
      </c>
      <c r="E34" s="191"/>
      <c r="F34" s="191"/>
      <c r="G34" s="191"/>
      <c r="H34" s="191"/>
      <c r="I34" s="191"/>
      <c r="J34" s="191"/>
      <c r="K34" s="191"/>
      <c r="L34" s="191"/>
    </row>
    <row r="35" spans="1:6" ht="12.75">
      <c r="A35" s="2039" t="s">
        <v>998</v>
      </c>
      <c r="B35" s="2039"/>
      <c r="C35" s="2039"/>
      <c r="D35" s="2039"/>
      <c r="E35" s="2039"/>
      <c r="F35" s="2039"/>
    </row>
    <row r="36" spans="1:6" ht="12.75">
      <c r="A36" s="2039" t="s">
        <v>999</v>
      </c>
      <c r="B36" s="2039"/>
      <c r="C36" s="2039"/>
      <c r="D36" s="2039"/>
      <c r="E36" s="2039"/>
      <c r="F36" s="2039"/>
    </row>
    <row r="37" spans="1:5" ht="12.75">
      <c r="A37" s="2039" t="s">
        <v>1000</v>
      </c>
      <c r="B37" s="2039"/>
      <c r="C37" s="2039"/>
      <c r="D37" s="2039"/>
      <c r="E37" s="2039"/>
    </row>
    <row r="38" spans="1:6" ht="12.75">
      <c r="A38" s="2039" t="s">
        <v>1001</v>
      </c>
      <c r="B38" s="2039"/>
      <c r="C38" s="2039"/>
      <c r="D38" s="2039"/>
      <c r="E38" s="2039"/>
      <c r="F38" s="2039"/>
    </row>
    <row r="39" spans="1:7" ht="12.75">
      <c r="A39" s="2039" t="s">
        <v>1002</v>
      </c>
      <c r="B39" s="2039"/>
      <c r="C39" s="2039"/>
      <c r="D39" s="2039"/>
      <c r="E39" s="2039"/>
      <c r="F39" s="2039"/>
      <c r="G39" s="2039"/>
    </row>
    <row r="40" spans="1:6" ht="12.75">
      <c r="A40" s="2039" t="s">
        <v>1003</v>
      </c>
      <c r="B40" s="2039"/>
      <c r="C40" s="2039"/>
      <c r="D40" s="2039"/>
      <c r="E40" s="2039"/>
      <c r="F40" s="2039"/>
    </row>
    <row r="41" spans="1:6" ht="12.75">
      <c r="A41" s="2039" t="s">
        <v>1004</v>
      </c>
      <c r="B41" s="2039"/>
      <c r="C41" s="2039"/>
      <c r="D41" s="2039"/>
      <c r="E41" s="2039"/>
      <c r="F41" s="2039"/>
    </row>
    <row r="42" spans="1:6" ht="12.75">
      <c r="A42" s="2039" t="s">
        <v>1005</v>
      </c>
      <c r="B42" s="2039"/>
      <c r="C42" s="2039"/>
      <c r="D42" s="2039"/>
      <c r="E42" s="2039"/>
      <c r="F42" s="2039"/>
    </row>
    <row r="43" spans="1:6" ht="12.75">
      <c r="A43" s="2039" t="s">
        <v>918</v>
      </c>
      <c r="B43" s="2039"/>
      <c r="C43" s="2039"/>
      <c r="D43" s="2039"/>
      <c r="E43" s="2039"/>
      <c r="F43" s="2039"/>
    </row>
    <row r="44" spans="1:6" ht="12.75">
      <c r="A44" s="2039" t="s">
        <v>1006</v>
      </c>
      <c r="B44" s="2039"/>
      <c r="C44" s="2039"/>
      <c r="D44" s="2039"/>
      <c r="E44" s="2039"/>
      <c r="F44" s="2039"/>
    </row>
    <row r="45" ht="24.75" customHeight="1">
      <c r="A45" s="320" t="s">
        <v>862</v>
      </c>
    </row>
    <row r="46" spans="1:6" ht="12.75">
      <c r="A46" s="2039" t="s">
        <v>1007</v>
      </c>
      <c r="B46" s="2039"/>
      <c r="C46" s="2039"/>
      <c r="D46" s="2039"/>
      <c r="E46" s="2039"/>
      <c r="F46" s="2039"/>
    </row>
    <row r="47" spans="1:6" ht="12.75">
      <c r="A47" s="2039" t="s">
        <v>1008</v>
      </c>
      <c r="B47" s="2039"/>
      <c r="C47" s="2039"/>
      <c r="D47" s="2039"/>
      <c r="E47" s="2039"/>
      <c r="F47" s="2039"/>
    </row>
    <row r="48" ht="12.75">
      <c r="A48" s="1682" t="s">
        <v>922</v>
      </c>
    </row>
    <row r="49" ht="12.75">
      <c r="A49" s="1682" t="s">
        <v>1009</v>
      </c>
    </row>
    <row r="50" ht="12.75">
      <c r="A50" s="1682" t="s">
        <v>1010</v>
      </c>
    </row>
    <row r="51" ht="12.75">
      <c r="A51" s="1682" t="s">
        <v>1011</v>
      </c>
    </row>
    <row r="52" ht="12.75">
      <c r="A52" s="1682" t="s">
        <v>1012</v>
      </c>
    </row>
    <row r="53" ht="12.75">
      <c r="A53" s="1682" t="s">
        <v>1013</v>
      </c>
    </row>
    <row r="54" spans="1:4" ht="12.75">
      <c r="A54" s="1682" t="s">
        <v>926</v>
      </c>
      <c r="C54" s="318"/>
      <c r="D54" s="318"/>
    </row>
    <row r="55" ht="12.75">
      <c r="A55" s="1682" t="s">
        <v>1014</v>
      </c>
    </row>
    <row r="56" ht="24.75" customHeight="1">
      <c r="A56" s="320" t="s">
        <v>863</v>
      </c>
    </row>
    <row r="57" ht="12.75">
      <c r="A57" s="1682" t="s">
        <v>1015</v>
      </c>
    </row>
    <row r="58" spans="1:2" ht="12.75">
      <c r="A58" s="1682" t="s">
        <v>929</v>
      </c>
      <c r="B58" s="318"/>
    </row>
    <row r="59" ht="12.75">
      <c r="A59" s="1682" t="s">
        <v>1016</v>
      </c>
    </row>
    <row r="60" ht="12.75">
      <c r="A60" s="1682" t="s">
        <v>931</v>
      </c>
    </row>
    <row r="61" ht="12.75">
      <c r="A61" s="1682" t="s">
        <v>1017</v>
      </c>
    </row>
    <row r="62" ht="12.75">
      <c r="A62" s="1682" t="s">
        <v>1018</v>
      </c>
    </row>
    <row r="63" ht="12.75">
      <c r="A63" s="1682" t="s">
        <v>934</v>
      </c>
    </row>
    <row r="64" ht="12.75">
      <c r="A64" s="1682" t="s">
        <v>1019</v>
      </c>
    </row>
    <row r="65" ht="24.75" customHeight="1">
      <c r="A65" s="320" t="s">
        <v>864</v>
      </c>
    </row>
    <row r="66" ht="12.75">
      <c r="A66" s="1682" t="s">
        <v>936</v>
      </c>
    </row>
    <row r="67" ht="12.75">
      <c r="A67" s="1682" t="s">
        <v>937</v>
      </c>
    </row>
    <row r="68" ht="12.75">
      <c r="A68" s="1682" t="s">
        <v>1020</v>
      </c>
    </row>
    <row r="69" ht="12.75">
      <c r="A69" s="1682" t="s">
        <v>939</v>
      </c>
    </row>
    <row r="70" ht="12.75">
      <c r="A70" s="1682" t="s">
        <v>940</v>
      </c>
    </row>
    <row r="71" ht="12.75">
      <c r="A71" s="1682" t="s">
        <v>1021</v>
      </c>
    </row>
    <row r="72" ht="12.75">
      <c r="A72" s="1682" t="s">
        <v>1022</v>
      </c>
    </row>
    <row r="73" ht="12.75">
      <c r="A73" s="1682" t="s">
        <v>1023</v>
      </c>
    </row>
    <row r="74" ht="24.75" customHeight="1">
      <c r="A74" s="320" t="s">
        <v>865</v>
      </c>
    </row>
    <row r="75" ht="12.75">
      <c r="A75" s="1682" t="s">
        <v>944</v>
      </c>
    </row>
    <row r="76" ht="12.75">
      <c r="A76" s="1682" t="s">
        <v>1024</v>
      </c>
    </row>
    <row r="77" ht="12.75">
      <c r="A77" s="1682" t="s">
        <v>1025</v>
      </c>
    </row>
    <row r="78" ht="12.75">
      <c r="A78" s="1682" t="s">
        <v>1026</v>
      </c>
    </row>
    <row r="79" ht="12.75">
      <c r="A79" s="1682" t="s">
        <v>1027</v>
      </c>
    </row>
    <row r="80" ht="12.75">
      <c r="A80" s="1682" t="s">
        <v>947</v>
      </c>
    </row>
    <row r="81" ht="12.75">
      <c r="A81" s="1682" t="s">
        <v>948</v>
      </c>
    </row>
    <row r="82" ht="12.75">
      <c r="A82" s="1682" t="s">
        <v>1028</v>
      </c>
    </row>
    <row r="83" ht="24.75" customHeight="1">
      <c r="A83" s="320" t="s">
        <v>1059</v>
      </c>
    </row>
    <row r="84" ht="12.75">
      <c r="A84" s="1682" t="s">
        <v>950</v>
      </c>
    </row>
    <row r="85" ht="12.75">
      <c r="A85" s="1682" t="s">
        <v>951</v>
      </c>
    </row>
    <row r="86" ht="12.75">
      <c r="A86" s="1682" t="s">
        <v>1029</v>
      </c>
    </row>
    <row r="87" ht="12.75">
      <c r="A87" s="1682" t="s">
        <v>953</v>
      </c>
    </row>
    <row r="88" ht="12.75">
      <c r="A88" s="1682" t="s">
        <v>1030</v>
      </c>
    </row>
    <row r="89" ht="12.75">
      <c r="A89" s="1682" t="s">
        <v>1031</v>
      </c>
    </row>
    <row r="90" ht="12.75">
      <c r="A90" s="1682" t="s">
        <v>955</v>
      </c>
    </row>
    <row r="91" ht="12.75">
      <c r="A91" s="1682" t="s">
        <v>1032</v>
      </c>
    </row>
    <row r="92" ht="24.75" customHeight="1">
      <c r="A92" s="320" t="s">
        <v>866</v>
      </c>
    </row>
    <row r="93" ht="12.75">
      <c r="A93" s="1682" t="s">
        <v>958</v>
      </c>
    </row>
    <row r="94" ht="12.75">
      <c r="A94" s="1683" t="s">
        <v>959</v>
      </c>
    </row>
    <row r="95" ht="12.75">
      <c r="A95" s="1682" t="s">
        <v>1033</v>
      </c>
    </row>
    <row r="96" ht="12.75">
      <c r="A96" s="1682" t="s">
        <v>961</v>
      </c>
    </row>
    <row r="97" ht="12.75">
      <c r="A97" s="1682" t="s">
        <v>1034</v>
      </c>
    </row>
    <row r="98" ht="12.75">
      <c r="A98" s="1682" t="s">
        <v>1035</v>
      </c>
    </row>
    <row r="99" ht="12.75">
      <c r="A99" s="1682" t="s">
        <v>1036</v>
      </c>
    </row>
    <row r="100" ht="12.75">
      <c r="A100" s="1682" t="s">
        <v>1037</v>
      </c>
    </row>
    <row r="101" ht="24.75" customHeight="1">
      <c r="A101" s="320" t="s">
        <v>1060</v>
      </c>
    </row>
    <row r="102" ht="12.75">
      <c r="A102" s="1682" t="s">
        <v>1038</v>
      </c>
    </row>
    <row r="103" ht="24.75" customHeight="1">
      <c r="A103" s="320" t="s">
        <v>867</v>
      </c>
    </row>
    <row r="104" ht="12.75">
      <c r="A104" s="1682" t="s">
        <v>1039</v>
      </c>
    </row>
    <row r="105" ht="12.75">
      <c r="A105" s="1682" t="s">
        <v>1040</v>
      </c>
    </row>
    <row r="106" ht="24.75" customHeight="1">
      <c r="A106" s="320" t="s">
        <v>868</v>
      </c>
    </row>
    <row r="107" ht="12.75">
      <c r="A107" s="1682" t="s">
        <v>969</v>
      </c>
    </row>
    <row r="108" ht="12.75">
      <c r="A108" s="1682" t="s">
        <v>1041</v>
      </c>
    </row>
    <row r="109" ht="12.75">
      <c r="A109" s="1682" t="s">
        <v>1042</v>
      </c>
    </row>
    <row r="110" ht="12.75">
      <c r="A110" s="1682" t="s">
        <v>1043</v>
      </c>
    </row>
  </sheetData>
  <mergeCells count="41">
    <mergeCell ref="A2:H2"/>
    <mergeCell ref="A14:F14"/>
    <mergeCell ref="A13:F13"/>
    <mergeCell ref="A11:F11"/>
    <mergeCell ref="A10:F10"/>
    <mergeCell ref="A9:F9"/>
    <mergeCell ref="A8:F8"/>
    <mergeCell ref="A7:F7"/>
    <mergeCell ref="A6:F6"/>
    <mergeCell ref="A5:F5"/>
    <mergeCell ref="A4:F4"/>
    <mergeCell ref="A18:F18"/>
    <mergeCell ref="A17:F17"/>
    <mergeCell ref="A16:F16"/>
    <mergeCell ref="A15:F15"/>
    <mergeCell ref="A25:F25"/>
    <mergeCell ref="A24:F24"/>
    <mergeCell ref="A22:F22"/>
    <mergeCell ref="A21:F21"/>
    <mergeCell ref="A20:F20"/>
    <mergeCell ref="A19:F19"/>
    <mergeCell ref="A26:E26"/>
    <mergeCell ref="A29:F29"/>
    <mergeCell ref="A28:F28"/>
    <mergeCell ref="A27:F27"/>
    <mergeCell ref="A47:F47"/>
    <mergeCell ref="A46:F46"/>
    <mergeCell ref="A44:F44"/>
    <mergeCell ref="A43:F43"/>
    <mergeCell ref="A42:F42"/>
    <mergeCell ref="A41:F41"/>
    <mergeCell ref="A40:F40"/>
    <mergeCell ref="A39:G39"/>
    <mergeCell ref="A38:F38"/>
    <mergeCell ref="A30:F30"/>
    <mergeCell ref="A37:E37"/>
    <mergeCell ref="A36:F36"/>
    <mergeCell ref="A35:F35"/>
    <mergeCell ref="A33:F33"/>
    <mergeCell ref="A32:F32"/>
    <mergeCell ref="A31:F31"/>
  </mergeCells>
  <hyperlinks>
    <hyperlink ref="A6" location="'2.1.3'!A1" display="Quadro 2.1.3 - Preços do Queijo"/>
    <hyperlink ref="A7" location="'2.1.4'!A1" display="Quadro 2.1.4 - Calendário de Comercialização do Queijo"/>
    <hyperlink ref="A8" location="'2.1.5'!A1" display="Quadro 2.1.5 - Modalidades de Escoamento do Queijo"/>
    <hyperlink ref="A9" location="'2.1.6'!A1" display="Quadro 2.1.6 - Valor da Produção do Queijo"/>
    <hyperlink ref="A10" location="'2.1.7'!A1" display="Quadro 2.1.7 - Comercialização do Queijo"/>
    <hyperlink ref="A11" location="'2.1.8'!A1" display="Quadro 2.1.8 - Mercado de destino do Queijo"/>
    <hyperlink ref="A13" location="'2.2.1'!A1" display="Quadro 2.2.1 - Carne de bovino com nomes protegidos"/>
    <hyperlink ref="A14" location="'2.2.2'!A1" display="Quadro 2.2.2 - N.º de Explorações aderentes da Carne de Bovino"/>
    <hyperlink ref="A15" location="'2.2.3'!A1" display="Quadro 2.2.3 - Produção da Carne de Bovino"/>
    <hyperlink ref="A16" location="'2.2.4'!A1" display="Quadro 2.2.4 - Preços ao Agrupamento da Carne de Bovino"/>
    <hyperlink ref="A18" location="'2.2.6'!A1" display="Quadro 2.2.6 - Distribuição dos abates da Carne de Bovino"/>
    <hyperlink ref="A19" location="'2.2.7'!A1" display="Quadro 2.2.7 - Modalidades de Escoamento da Carne de Bovino"/>
    <hyperlink ref="A20" location="'2.2.8'!A1" display="Quadro 2.2.8 - Valor da Produção da Carne de Bovino"/>
    <hyperlink ref="A21" location="'2.2.9'!A1" display="Quadro 2.2.9 - Comercialização da Carne de Bovino"/>
    <hyperlink ref="A22" location="'2.2.10'!A1" display="Quadro 2.3.0 - Mercado de destino da Carne de Bovino"/>
    <hyperlink ref="A24" location="'2.3.1'!A1" display="Quadro 2.3.1 - Carne de ovino com nomes protegidos"/>
    <hyperlink ref="A25" location="'2.3.2'!A1" display="Quadro 2.3.2 - N.º de Explorações aderentes da Carne de Ovino"/>
    <hyperlink ref="A26" location="'2.3.3'!A1" display="Quadro 2.3.3 - Produção da Carne de Ovino"/>
    <hyperlink ref="A27" location="'2.3.4'!A1" display="Quadro 2.3.4 - Preços ao Agrupamento da Carne de Ovino"/>
    <hyperlink ref="A28" location="'2.3.5'!A1" display="Quadro 2.3.5 - Preços da Carne de Ovino não certificada ao criador"/>
    <hyperlink ref="A29" location="'2.3.6'!A1" display="Quadro 2.3.6 - Distribuição dos abates da Carne de Ovino"/>
    <hyperlink ref="A30" location="'2.3.7'!A1" display="Quadro 2.3.7 - Modalidades de Escoamento da Carne de Ovino"/>
    <hyperlink ref="A31" location="'2.3.8'!A1" display="Quadro 2.3.8 - Valor da Produção da Carne de Ovino"/>
    <hyperlink ref="A32" location="'2.3.9'!A1" display="Quadro 2.3.9 - Comercialização da Carne de Ovino"/>
    <hyperlink ref="A33" location="'2.3.10'!A1" display="Quadro 2.3.10 - Mercado de destino da Carne de Ovino"/>
    <hyperlink ref="A35" location="'2.4.1'!A1" display="Quadro 2.4.1 - Carne de Caprino  com nomes protegidos"/>
    <hyperlink ref="A36" location="'2.4.2'!A1" display="Quadro 2.4.2 - N.º de Explorações aderentes da Carne de Caprino "/>
    <hyperlink ref="A37" location="'2.4.3'!A1" display="Quadro 2.4.3 - Produção da Carne de Caprino "/>
    <hyperlink ref="A38" location="'2.4.4.'!A1" display="Quadro 2.4.4 - Preços ao Agrupamento da Carne de Caprino "/>
    <hyperlink ref="A39" location="'2.4.5'!A1" display="Quadro 2.4.5 - Preços da Carne de Caprino não certificada ao criador"/>
    <hyperlink ref="A40" location="'2.4.6'!A1" display="Quadro 2.4.6 - Distribuição dos abates da Carne de Caprino "/>
    <hyperlink ref="A41" location="'2.4.7'!A1" display="Quadro 2.4.7 - Modalidades de Escoamento da Carne de caprino"/>
    <hyperlink ref="A42" location="'2.4.8'!A1" display="Quadro 2.4.8 - Valor da Produção da Carne de Caprino "/>
    <hyperlink ref="A43" location="'2.4.9'!A1" display="Quadro 2.4.9 - Comercialização da Carne de Caprino"/>
    <hyperlink ref="A44" location="'2.4.10'!A1" display="Quadro 2.4.10 - Mercado de destino da Carne de Caprino "/>
    <hyperlink ref="A46" location="'2.5.1'!A1" display="Quadro 2.5.1 - Carne de Suíno com nomes protegidos"/>
    <hyperlink ref="A47" location="'2.5.2'!A1" display="Quadro 2.5.2 - N.º de Explorações aderentes da Carne de Suíno "/>
    <hyperlink ref="A48" location="'2.5.3'!A1" display="Quadro 2.5.3 - Produção da Carne de Suíno "/>
    <hyperlink ref="A49" location="'2.5.4'!A1" display="Quadro 2.5.4 - Preços ao Agrupamento da Carne de Suíno "/>
    <hyperlink ref="A17" location="'2.2.5'!A1" display="Quadro 2.2.5 - Preços da Carne de Bovino não certificada ao criador"/>
    <hyperlink ref="A50" location="'2.5.5'!A1" display="Quadro 2.5.5 - Preços da Carne de Suíno não certificada ao criador"/>
    <hyperlink ref="A51" location="'2.5.6'!A1" display="Quadro 2.5.6 - Distribuição dos abates da Carne de Suíno  "/>
    <hyperlink ref="A52" location="'2.5.7'!A1" display="Quadro 2.5.7 - Modalidades de Escoamento da Carne de Suíno "/>
    <hyperlink ref="A53" location="'2.5.8'!A1" display="Quadro 2.5.8 - Valor da Produção da Carne de Suíno"/>
    <hyperlink ref="A54" location="'2.5.9'!A1" display="Quadro 2.5.9 - Comercialização da Carne de Suíno"/>
    <hyperlink ref="A55" location="'2.5.10'!A1" display="Quadro 2.5.10 - Mercado de destino da Carne de Suíno"/>
    <hyperlink ref="A57" location="'2.6.1'!A1" display="Quadro 2.6.1 - Produtos de Salsicharia com nomes protegidos"/>
    <hyperlink ref="A58" location="'2.6.2'!A1" display="Quadro 2.6.2 - Caracterização da Produção dos Produtos de Salsicharia"/>
    <hyperlink ref="A59" location="'2.6.3'!A1" display="Quadro 2.6.3 - Preços dos Produtos de Salsicharia"/>
    <hyperlink ref="A60" location="'2.6.4'!A1" display="Quadro 2.6.4 - Calendário de Comercialização dos Produtos de Salsicharia"/>
    <hyperlink ref="A61" location="'2.6.5'!A1" display="Quadro 2.6.5 - Modalidades de Escoamento dos Produtos de Salsicharia"/>
    <hyperlink ref="A62" location="'2.6.6'!A1" display="Quadro 2.6.6 - Valor de Produção dos Produtos de Salsicharia"/>
    <hyperlink ref="A63" location="'2.6.7'!A1" display="Quadro 2.6.7 - Comercialização dos Produtos de Salsicharia"/>
    <hyperlink ref="A64" location="'2.6.8'!A1" display="Quadro 6.6.8 - Mercado de destino dos Produtos de Salsicharia"/>
    <hyperlink ref="A66" location="'2.7.1'!A1" display="Quadro 2.7.1 - Méis com nomes protegidos"/>
    <hyperlink ref="A67" location="'2.7.2'!A1" display="Quadro 2.7.2 - Caracterização da Produção do Mel"/>
    <hyperlink ref="A68" location="'2.7.3'!A1" display="Quadro 2.7.3 - Preços do Mel"/>
    <hyperlink ref="A69" location="'2.7.4'!A1" display="Quadro 2.7.4 - Calendário de Comercialização do Mel"/>
    <hyperlink ref="A70" location="'2.7.5'!A1" display="Quadro 2.7.5 - Modalidades de Escoamento do Mel "/>
    <hyperlink ref="A71" location="'2.7.6'!A1" display="Quadro 2.7.6 - Valor da Produção do Mel"/>
    <hyperlink ref="A72" location="'2.7.7'!A1" display="Quadro 2.7.7 - Comercialização do Mel"/>
    <hyperlink ref="A73" location="'2.7.8'!A1" display="Quadro 2.7.8 - Mercado de destino do Mel"/>
    <hyperlink ref="A75" location="'2.8.1'!A1" display="Quadro 2.8.1 - Azeites com nomes protegidos"/>
    <hyperlink ref="A76" location="'2.8.2'!A1" display="Quadro 2.8.2 - Caracterização da Produção do Azeite"/>
    <hyperlink ref="A77" location="'2.8.3'!A1" display="Quadro 2.8.3 - Preços do Azeite"/>
    <hyperlink ref="A78" location="'2.8.4'!A1" display="Quadro 2.8.4 - Calendário de Comercialização do Azeite"/>
    <hyperlink ref="A79" location="'2.8.5'!A1" display="Quadro 2.8.5 - Modalidades de Escoamento do Azeite"/>
    <hyperlink ref="A80" location="'2.8.6'!A1" display="Quadro 2.8.6 - Valor da Produção do Azeite"/>
    <hyperlink ref="A81" location="'2.8.7'!A1" display="Quadro 2.8.7 - Comercialização do Azeite"/>
    <hyperlink ref="A82" location="'2.8.8'!A1" display="Quadro 2.8.8 - Mercado de destino do Azeite"/>
    <hyperlink ref="A84" location="'2.9.1'!A1" display="Quadro 2.9.1 - Frutos com nomes protegidos"/>
    <hyperlink ref="A85" location="'2.9.2'!A1" display="Quadro 2.9.2 - Caracterização da Produção dos Frutos"/>
    <hyperlink ref="A86" location="'2.9.3'!A1" display="Quadro 2.9.3 - Preços dos Frutos"/>
    <hyperlink ref="A87" location="'2.9.4'!A1" display="Quadro 2.9.4 - Calendário de Comercialização dos Frutos"/>
    <hyperlink ref="A88" location="'2.9.5'!A1" display="Quadro 2.9.5 - Modalidades de Escoamento dos Frutos"/>
    <hyperlink ref="A89" location="'2.9.6'!A1" display="Quadro 2.9.6 - Valor da Produção dos Frutos"/>
    <hyperlink ref="A90" location="'2.9.7'!A1" display="Quadro 2.9.7 - Comercialização dos Frutos"/>
    <hyperlink ref="A91" location="'2.9.8'!A1" display="Quadro 2.9.8 - Mercado de destino dos Frutos"/>
    <hyperlink ref="A93" location="'2.10.1'!A1" display="Quadro 2.10.1 - Hortícolas e Cereais com nomes protegidos"/>
    <hyperlink ref="A94" location="'2.10.2'!A1" display="Quadro 2.10.2 - Caracterização da Produção dos Hortícolas e Cereais"/>
    <hyperlink ref="A95" location="'2.10.3'!A1" display="Quadro 2.10.3 - Preços dos Hortícolas e Cereais"/>
    <hyperlink ref="A96" location="'2.10.4'!A1" display="Quadro 2.10.4 - Calendário de Comercialização dos Hortícolas e Cereais"/>
    <hyperlink ref="A97" location="'2.10.5'!A1" display="Quadro 2.10.5 - Modalidades de Escoamento dos Hortícolas e Cereais"/>
    <hyperlink ref="A98" location="'2.10.6'!A1" display="Quadro 2.10.6 - Valor da Produção dos Hortícolas e Cereais"/>
    <hyperlink ref="A99" location="'2.10.7'!A1" display="Quadro 2.10.7 - Comercialização dos dos Hortícolas e Cereais"/>
    <hyperlink ref="A100" location="'2.10.8'!A1" display="Quadro 2.10.8 - Mercado de destino dos dos Hortícolas e Cereais"/>
    <hyperlink ref="A102" location="'2.11.1'!A1" display="Quadro 2.11.1 - Produtos de Pastelaria com Nomes Protegidos"/>
    <hyperlink ref="A104" location="'3.1'!A1" display="Quadro 3.1 - Entidades que procederam à comercialização"/>
    <hyperlink ref="A105" location="'3.2'!A1" display="Quadro 3.2 - Mercados de destino "/>
    <hyperlink ref="A107" location="'4.1'!A1" display="Quadro 4.1 - Distribuição por Região Agrária "/>
    <hyperlink ref="A108" location="'4.2'!A1" display="Quadro 4.2 - Produtos com nomes protegidos e a produção nacional"/>
    <hyperlink ref="A109" location="'4.3'!A1" display="Quadro 4.3 - Valor das produções com nome protegido"/>
    <hyperlink ref="A110" location="'4.4'!A1" display="Quadro 4.4 - Evolução das produções com nome protegido de 2005 a 2009"/>
    <hyperlink ref="A4" location="'2.1.1'!A1" display="Tabela 2.1.1 - Queijos com nomes protegidos"/>
    <hyperlink ref="A5" location="'2.1.2'!A1" display="Quadro 2.1.2 - Caracterização da Produção do Queijo"/>
    <hyperlink ref="A2" location="'2.0'!A1" display="Tabela 2.0 - Produtos com nomes protegidos segundo o tipo de protecção por sector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 topLeftCell="A1">
      <selection activeCell="G29" sqref="G29"/>
    </sheetView>
  </sheetViews>
  <sheetFormatPr defaultColWidth="9.140625" defaultRowHeight="12.75"/>
  <cols>
    <col min="1" max="1" width="34.00390625" style="0" customWidth="1"/>
    <col min="2" max="3" width="9.421875" style="0" customWidth="1"/>
  </cols>
  <sheetData>
    <row r="1" spans="1:9" ht="21" customHeight="1" thickBot="1">
      <c r="A1" s="2053" t="s">
        <v>894</v>
      </c>
      <c r="B1" s="2053"/>
      <c r="C1" s="2053"/>
      <c r="D1" s="2053"/>
      <c r="E1" s="2053"/>
      <c r="I1" s="782" t="s">
        <v>50</v>
      </c>
    </row>
    <row r="2" spans="1:9" ht="30" customHeight="1" thickBot="1">
      <c r="A2" s="2126" t="s">
        <v>20</v>
      </c>
      <c r="B2" s="2050" t="s">
        <v>611</v>
      </c>
      <c r="C2" s="2051"/>
      <c r="D2" s="2050" t="s">
        <v>612</v>
      </c>
      <c r="E2" s="2051"/>
      <c r="F2" s="2050" t="s">
        <v>1056</v>
      </c>
      <c r="G2" s="2051"/>
      <c r="H2" s="2050" t="s">
        <v>1057</v>
      </c>
      <c r="I2" s="2051"/>
    </row>
    <row r="3" spans="1:9" ht="15" customHeight="1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  <c r="H3" s="1253">
        <v>2008</v>
      </c>
      <c r="I3" s="113">
        <v>2009</v>
      </c>
    </row>
    <row r="4" spans="1:9" ht="15" customHeight="1">
      <c r="A4" s="790" t="s">
        <v>646</v>
      </c>
      <c r="B4" s="1739">
        <v>5</v>
      </c>
      <c r="C4" s="1740">
        <v>5</v>
      </c>
      <c r="D4" s="1741">
        <v>90</v>
      </c>
      <c r="E4" s="1742">
        <v>90</v>
      </c>
      <c r="F4" s="1739">
        <v>5</v>
      </c>
      <c r="G4" s="1740">
        <v>5</v>
      </c>
      <c r="H4" s="1739">
        <v>0</v>
      </c>
      <c r="I4" s="1740">
        <v>0</v>
      </c>
    </row>
    <row r="5" spans="1:9" ht="15" customHeight="1">
      <c r="A5" s="828" t="s">
        <v>22</v>
      </c>
      <c r="B5" s="807">
        <v>80</v>
      </c>
      <c r="C5" s="1427" t="s">
        <v>425</v>
      </c>
      <c r="D5" s="1741">
        <v>20</v>
      </c>
      <c r="E5" s="1427" t="s">
        <v>425</v>
      </c>
      <c r="F5" s="807">
        <v>0</v>
      </c>
      <c r="G5" s="1427" t="s">
        <v>425</v>
      </c>
      <c r="H5" s="807">
        <v>0</v>
      </c>
      <c r="I5" s="1427" t="s">
        <v>425</v>
      </c>
    </row>
    <row r="6" spans="1:9" ht="15" customHeight="1">
      <c r="A6" s="52" t="s">
        <v>23</v>
      </c>
      <c r="B6" s="807">
        <v>42</v>
      </c>
      <c r="C6" s="1743">
        <v>52.4</v>
      </c>
      <c r="D6" s="1741">
        <v>58</v>
      </c>
      <c r="E6" s="1742">
        <v>47.6</v>
      </c>
      <c r="F6" s="807">
        <v>0</v>
      </c>
      <c r="G6" s="1743">
        <v>0</v>
      </c>
      <c r="H6" s="807">
        <v>0</v>
      </c>
      <c r="I6" s="1743">
        <v>0</v>
      </c>
    </row>
    <row r="7" spans="1:9" ht="15" customHeight="1">
      <c r="A7" s="136" t="s">
        <v>415</v>
      </c>
      <c r="B7" s="807">
        <v>5</v>
      </c>
      <c r="C7" s="1743">
        <v>5</v>
      </c>
      <c r="D7" s="1741">
        <v>90</v>
      </c>
      <c r="E7" s="1742">
        <v>90</v>
      </c>
      <c r="F7" s="807">
        <v>5</v>
      </c>
      <c r="G7" s="1743">
        <v>5</v>
      </c>
      <c r="H7" s="807">
        <v>0</v>
      </c>
      <c r="I7" s="1743">
        <v>0</v>
      </c>
    </row>
    <row r="8" spans="1:9" ht="15" customHeight="1">
      <c r="A8" s="232" t="s">
        <v>24</v>
      </c>
      <c r="B8" s="1744" t="s">
        <v>425</v>
      </c>
      <c r="C8" s="1427" t="s">
        <v>425</v>
      </c>
      <c r="D8" s="1744" t="s">
        <v>425</v>
      </c>
      <c r="E8" s="1427" t="s">
        <v>425</v>
      </c>
      <c r="F8" s="1744" t="s">
        <v>425</v>
      </c>
      <c r="G8" s="1427" t="s">
        <v>425</v>
      </c>
      <c r="H8" s="1744" t="s">
        <v>425</v>
      </c>
      <c r="I8" s="1427" t="s">
        <v>425</v>
      </c>
    </row>
    <row r="9" spans="1:9" ht="15" customHeight="1">
      <c r="A9" s="52" t="s">
        <v>26</v>
      </c>
      <c r="B9" s="807">
        <v>0</v>
      </c>
      <c r="C9" s="1743">
        <v>0</v>
      </c>
      <c r="D9" s="1741">
        <v>100</v>
      </c>
      <c r="E9" s="1742">
        <v>100</v>
      </c>
      <c r="F9" s="807">
        <v>0</v>
      </c>
      <c r="G9" s="1743">
        <v>0</v>
      </c>
      <c r="H9" s="807">
        <v>0</v>
      </c>
      <c r="I9" s="1743">
        <v>0</v>
      </c>
    </row>
    <row r="10" spans="1:9" ht="15" customHeight="1">
      <c r="A10" s="1450" t="s">
        <v>767</v>
      </c>
      <c r="B10" s="807">
        <v>0</v>
      </c>
      <c r="C10" s="1743">
        <v>0</v>
      </c>
      <c r="D10" s="807">
        <v>0</v>
      </c>
      <c r="E10" s="1743">
        <v>0</v>
      </c>
      <c r="F10" s="807">
        <v>0</v>
      </c>
      <c r="G10" s="1743">
        <v>0</v>
      </c>
      <c r="H10" s="807">
        <v>0</v>
      </c>
      <c r="I10" s="1743">
        <v>0</v>
      </c>
    </row>
    <row r="11" spans="1:9" ht="15" customHeight="1">
      <c r="A11" s="52" t="s">
        <v>27</v>
      </c>
      <c r="B11" s="807">
        <v>0</v>
      </c>
      <c r="C11" s="1743">
        <v>0</v>
      </c>
      <c r="D11" s="807">
        <v>100</v>
      </c>
      <c r="E11" s="1743">
        <v>100</v>
      </c>
      <c r="F11" s="807">
        <v>0</v>
      </c>
      <c r="G11" s="1743">
        <v>0</v>
      </c>
      <c r="H11" s="807">
        <v>0</v>
      </c>
      <c r="I11" s="1743">
        <v>0</v>
      </c>
    </row>
    <row r="12" spans="1:9" ht="15" customHeight="1">
      <c r="A12" s="828" t="s">
        <v>419</v>
      </c>
      <c r="B12" s="807">
        <v>5</v>
      </c>
      <c r="C12" s="1743">
        <v>5</v>
      </c>
      <c r="D12" s="1741">
        <v>90</v>
      </c>
      <c r="E12" s="1742">
        <v>90</v>
      </c>
      <c r="F12" s="807">
        <v>5</v>
      </c>
      <c r="G12" s="1743">
        <v>5</v>
      </c>
      <c r="H12" s="807">
        <v>0</v>
      </c>
      <c r="I12" s="1743">
        <v>0</v>
      </c>
    </row>
    <row r="13" spans="1:9" ht="15" customHeight="1">
      <c r="A13" s="214" t="s">
        <v>460</v>
      </c>
      <c r="B13" s="1744">
        <v>0</v>
      </c>
      <c r="C13" s="1427">
        <v>0</v>
      </c>
      <c r="D13" s="1745">
        <v>0</v>
      </c>
      <c r="E13" s="1746">
        <v>0</v>
      </c>
      <c r="F13" s="1744">
        <v>0</v>
      </c>
      <c r="G13" s="1427">
        <v>0</v>
      </c>
      <c r="H13" s="1744">
        <v>0</v>
      </c>
      <c r="I13" s="1427">
        <v>0</v>
      </c>
    </row>
    <row r="14" spans="1:9" ht="15.75" customHeight="1">
      <c r="A14" s="214" t="s">
        <v>458</v>
      </c>
      <c r="B14" s="807">
        <v>10</v>
      </c>
      <c r="C14" s="1743">
        <v>10</v>
      </c>
      <c r="D14" s="807">
        <v>90</v>
      </c>
      <c r="E14" s="1743">
        <v>90</v>
      </c>
      <c r="F14" s="807">
        <v>0</v>
      </c>
      <c r="G14" s="1743">
        <v>0</v>
      </c>
      <c r="H14" s="807">
        <v>0</v>
      </c>
      <c r="I14" s="1743">
        <v>0</v>
      </c>
    </row>
    <row r="15" spans="1:9" ht="15" customHeight="1">
      <c r="A15" s="1335" t="s">
        <v>763</v>
      </c>
      <c r="B15" s="1744" t="s">
        <v>425</v>
      </c>
      <c r="C15" s="1427" t="s">
        <v>425</v>
      </c>
      <c r="D15" s="1745" t="s">
        <v>425</v>
      </c>
      <c r="E15" s="1746" t="s">
        <v>425</v>
      </c>
      <c r="F15" s="1744" t="s">
        <v>425</v>
      </c>
      <c r="G15" s="1427" t="s">
        <v>425</v>
      </c>
      <c r="H15" s="1744" t="s">
        <v>425</v>
      </c>
      <c r="I15" s="1427" t="s">
        <v>425</v>
      </c>
    </row>
    <row r="16" spans="1:9" ht="15" customHeight="1">
      <c r="A16" s="52" t="s">
        <v>28</v>
      </c>
      <c r="B16" s="807">
        <v>59</v>
      </c>
      <c r="C16" s="1743">
        <v>59</v>
      </c>
      <c r="D16" s="1741">
        <v>40</v>
      </c>
      <c r="E16" s="1742">
        <v>40</v>
      </c>
      <c r="F16" s="807">
        <v>1</v>
      </c>
      <c r="G16" s="1743">
        <v>1</v>
      </c>
      <c r="H16" s="807">
        <v>0</v>
      </c>
      <c r="I16" s="1743">
        <v>0</v>
      </c>
    </row>
    <row r="17" spans="1:12" ht="15" customHeight="1">
      <c r="A17" s="758" t="s">
        <v>29</v>
      </c>
      <c r="B17" s="807">
        <v>50</v>
      </c>
      <c r="C17" s="1743">
        <v>50</v>
      </c>
      <c r="D17" s="1741">
        <v>50</v>
      </c>
      <c r="E17" s="1742">
        <v>50</v>
      </c>
      <c r="F17" s="807">
        <v>0</v>
      </c>
      <c r="G17" s="1743">
        <v>0</v>
      </c>
      <c r="H17" s="807">
        <v>0</v>
      </c>
      <c r="I17" s="1743">
        <v>0</v>
      </c>
      <c r="J17" s="1890"/>
      <c r="K17" s="1890"/>
      <c r="L17" s="1890"/>
    </row>
    <row r="18" spans="1:12" ht="15" customHeight="1" thickBot="1">
      <c r="A18" s="58" t="s">
        <v>30</v>
      </c>
      <c r="B18" s="1747">
        <v>90</v>
      </c>
      <c r="C18" s="1748">
        <v>90</v>
      </c>
      <c r="D18" s="1749">
        <v>10</v>
      </c>
      <c r="E18" s="1750">
        <v>10</v>
      </c>
      <c r="F18" s="1747">
        <v>0</v>
      </c>
      <c r="G18" s="1748">
        <v>0</v>
      </c>
      <c r="H18" s="1747">
        <v>0</v>
      </c>
      <c r="I18" s="1748">
        <v>0</v>
      </c>
      <c r="J18" s="1890">
        <f>B19+D19+F19+H19</f>
        <v>100</v>
      </c>
      <c r="K18" s="1890">
        <f>C19+E19+G19+I19</f>
        <v>100</v>
      </c>
      <c r="L18" s="1890"/>
    </row>
    <row r="19" spans="1:12" ht="15" customHeight="1" thickBot="1">
      <c r="A19" s="177" t="s">
        <v>59</v>
      </c>
      <c r="B19" s="1315">
        <f>(B21/$J$21)*100</f>
        <v>31.454545454545457</v>
      </c>
      <c r="C19" s="1315">
        <f>(C21/$K$21)*100</f>
        <v>27.639999999999997</v>
      </c>
      <c r="D19" s="1315">
        <f>(D21/$J$21)*100</f>
        <v>67.0909090909091</v>
      </c>
      <c r="E19" s="1315">
        <f>(E21/$K$21)*100</f>
        <v>70.76</v>
      </c>
      <c r="F19" s="1315">
        <f>(F21/$J$21)*100</f>
        <v>1.4545454545454546</v>
      </c>
      <c r="G19" s="1315">
        <f>(G21/$K$21)*100</f>
        <v>1.6</v>
      </c>
      <c r="H19" s="1315">
        <f>(H21/$J$21)*100</f>
        <v>0</v>
      </c>
      <c r="I19" s="2012">
        <f>(I21/$K$21)*100</f>
        <v>0</v>
      </c>
      <c r="J19" s="1894">
        <f>B19+D19+F19+H19</f>
        <v>100</v>
      </c>
      <c r="K19" s="1894">
        <f>C19+E19+G19+I19</f>
        <v>100</v>
      </c>
      <c r="L19" s="1890"/>
    </row>
    <row r="20" spans="1:12" ht="12.75">
      <c r="A20" s="1139" t="s">
        <v>429</v>
      </c>
      <c r="J20" s="1890">
        <v>2008</v>
      </c>
      <c r="K20" s="1890">
        <v>2009</v>
      </c>
      <c r="L20" s="1890"/>
    </row>
    <row r="21" spans="2:12" ht="12.75">
      <c r="B21" s="1890">
        <f aca="true" t="shared" si="0" ref="B21:I21">SUM(B4:B18)</f>
        <v>346</v>
      </c>
      <c r="C21" s="1890">
        <f>C4+C6+C7+C9+C11+C12+C14+C16+C17+C18</f>
        <v>276.4</v>
      </c>
      <c r="D21" s="1890">
        <f>SUM(D4:D18)</f>
        <v>738</v>
      </c>
      <c r="E21" s="1890">
        <f>E4+E6+E7+E9+E11+E12+E14+E16+E17+E18</f>
        <v>707.6</v>
      </c>
      <c r="F21" s="1890">
        <f t="shared" si="0"/>
        <v>16</v>
      </c>
      <c r="G21" s="1890">
        <f t="shared" si="0"/>
        <v>16</v>
      </c>
      <c r="H21" s="1890">
        <f t="shared" si="0"/>
        <v>0</v>
      </c>
      <c r="I21" s="1890">
        <f t="shared" si="0"/>
        <v>0</v>
      </c>
      <c r="J21" s="1890">
        <f>B21+D21+F21+H21</f>
        <v>1100</v>
      </c>
      <c r="K21" s="1890">
        <f>C21+E21+G21+I21</f>
        <v>1000</v>
      </c>
      <c r="L21" s="1890"/>
    </row>
    <row r="22" spans="2:12" ht="12.75">
      <c r="B22" s="1890"/>
      <c r="C22" s="1890"/>
      <c r="D22" s="1890"/>
      <c r="E22" s="1890">
        <f>SUM(E4:E18)</f>
        <v>707.6</v>
      </c>
      <c r="F22" s="1890"/>
      <c r="G22" s="1890"/>
      <c r="H22" s="1890"/>
      <c r="I22" s="1890"/>
      <c r="J22" s="1890"/>
      <c r="K22" s="1890"/>
      <c r="L22" s="1890"/>
    </row>
    <row r="23" spans="2:12" ht="12.75">
      <c r="B23" s="1890"/>
      <c r="C23" s="1890"/>
      <c r="D23" s="1890"/>
      <c r="E23" s="1890"/>
      <c r="F23" s="1890"/>
      <c r="G23" s="1890"/>
      <c r="H23" s="1890"/>
      <c r="I23" s="1890"/>
      <c r="J23" s="1890"/>
      <c r="K23" s="1890"/>
      <c r="L23" s="1890"/>
    </row>
    <row r="24" spans="2:12" ht="12.75"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0"/>
    </row>
    <row r="25" spans="2:12" ht="12.75">
      <c r="B25" s="1890"/>
      <c r="C25" s="1894">
        <f>B19+D19+F19+H19</f>
        <v>100</v>
      </c>
      <c r="D25" s="1890"/>
      <c r="E25" s="1890"/>
      <c r="F25" s="1890"/>
      <c r="G25" s="1890"/>
      <c r="H25" s="1890"/>
      <c r="I25" s="1890"/>
      <c r="J25" s="1890"/>
      <c r="K25" s="1890"/>
      <c r="L25" s="1890"/>
    </row>
    <row r="26" spans="2:9" ht="12.75">
      <c r="B26" s="1890"/>
      <c r="C26" s="1890"/>
      <c r="D26" s="1890"/>
      <c r="E26" s="1890"/>
      <c r="F26" s="1890"/>
      <c r="G26" s="1890"/>
      <c r="H26" s="1890"/>
      <c r="I26" s="1890"/>
    </row>
    <row r="27" spans="2:9" ht="12.75">
      <c r="B27" s="1890"/>
      <c r="C27" s="1890"/>
      <c r="D27" s="1890"/>
      <c r="E27" s="1890"/>
      <c r="F27" s="1890"/>
      <c r="G27" s="1890"/>
      <c r="H27" s="1890"/>
      <c r="I27" s="1890"/>
    </row>
    <row r="28" spans="2:9" ht="12.75">
      <c r="B28" s="1890"/>
      <c r="C28" s="1890"/>
      <c r="D28" s="1890"/>
      <c r="E28" s="1890"/>
      <c r="F28" s="1890"/>
      <c r="G28" s="1890"/>
      <c r="H28" s="1890"/>
      <c r="I28" s="1890"/>
    </row>
    <row r="29" spans="2:9" ht="12.75">
      <c r="B29" s="1890"/>
      <c r="C29" s="1890"/>
      <c r="D29" s="1890"/>
      <c r="E29" s="1890"/>
      <c r="F29" s="1890"/>
      <c r="G29" s="1890"/>
      <c r="H29" s="1890"/>
      <c r="I29" s="1890"/>
    </row>
  </sheetData>
  <mergeCells count="6">
    <mergeCell ref="A1:E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 topLeftCell="A1">
      <selection activeCell="A28" sqref="A28"/>
    </sheetView>
  </sheetViews>
  <sheetFormatPr defaultColWidth="9.140625" defaultRowHeight="12.75"/>
  <cols>
    <col min="1" max="1" width="93.00390625" style="0" customWidth="1"/>
  </cols>
  <sheetData>
    <row r="1" ht="12.75">
      <c r="A1" t="s">
        <v>394</v>
      </c>
    </row>
    <row r="2" ht="12.75">
      <c r="A2" t="s">
        <v>494</v>
      </c>
    </row>
    <row r="3" ht="12.75">
      <c r="A3" t="s">
        <v>486</v>
      </c>
    </row>
    <row r="4" ht="12.75">
      <c r="A4" t="s">
        <v>399</v>
      </c>
    </row>
    <row r="5" ht="12.75">
      <c r="A5" t="s">
        <v>485</v>
      </c>
    </row>
    <row r="6" ht="12.75">
      <c r="A6" t="s">
        <v>398</v>
      </c>
    </row>
    <row r="7" ht="12.75">
      <c r="A7" t="s">
        <v>395</v>
      </c>
    </row>
    <row r="8" ht="12.75">
      <c r="A8" s="183" t="s">
        <v>801</v>
      </c>
    </row>
    <row r="9" ht="12.75">
      <c r="A9" t="s">
        <v>495</v>
      </c>
    </row>
    <row r="10" ht="12.75">
      <c r="A10" t="s">
        <v>397</v>
      </c>
    </row>
    <row r="11" ht="12.75">
      <c r="A11" t="s">
        <v>400</v>
      </c>
    </row>
    <row r="12" ht="12.75">
      <c r="A12" t="s">
        <v>403</v>
      </c>
    </row>
    <row r="13" ht="12.75">
      <c r="A13" t="s">
        <v>396</v>
      </c>
    </row>
    <row r="14" ht="12.75">
      <c r="A14" t="s">
        <v>393</v>
      </c>
    </row>
  </sheetData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G15" sqref="G15:G26"/>
    </sheetView>
  </sheetViews>
  <sheetFormatPr defaultColWidth="9.140625" defaultRowHeight="12.75"/>
  <cols>
    <col min="1" max="1" width="21.28125" style="0" customWidth="1"/>
    <col min="2" max="3" width="10.140625" style="0" bestFit="1" customWidth="1"/>
    <col min="5" max="5" width="10.140625" style="0" bestFit="1" customWidth="1"/>
    <col min="6" max="6" width="9.28125" style="0" bestFit="1" customWidth="1"/>
    <col min="7" max="7" width="20.57421875" style="0" customWidth="1"/>
  </cols>
  <sheetData>
    <row r="1" spans="1:10" ht="29.25" customHeight="1" thickBot="1">
      <c r="A1" s="365" t="s">
        <v>148</v>
      </c>
      <c r="B1" s="2181" t="s">
        <v>594</v>
      </c>
      <c r="C1" s="2215"/>
      <c r="D1" s="2182"/>
      <c r="G1" s="2202" t="s">
        <v>148</v>
      </c>
      <c r="H1" s="2181" t="s">
        <v>594</v>
      </c>
      <c r="I1" s="2215"/>
      <c r="J1" s="2182"/>
    </row>
    <row r="2" spans="1:10" ht="14.4" thickBot="1">
      <c r="A2" s="366"/>
      <c r="B2" s="92">
        <v>2008</v>
      </c>
      <c r="C2" s="93">
        <v>2009</v>
      </c>
      <c r="D2" s="94">
        <v>2010</v>
      </c>
      <c r="E2" s="130">
        <v>2009</v>
      </c>
      <c r="F2" s="94">
        <v>2010</v>
      </c>
      <c r="G2" s="2203"/>
      <c r="H2" s="680">
        <v>2008</v>
      </c>
      <c r="I2" s="458">
        <v>2009</v>
      </c>
      <c r="J2" s="459">
        <v>2010</v>
      </c>
    </row>
    <row r="3" spans="1:10" ht="15" customHeight="1">
      <c r="A3" s="57" t="s">
        <v>153</v>
      </c>
      <c r="B3" s="646">
        <v>77051</v>
      </c>
      <c r="C3" s="645">
        <v>73681</v>
      </c>
      <c r="D3" s="647"/>
      <c r="E3" s="541">
        <v>73696</v>
      </c>
      <c r="F3" s="542">
        <v>76404</v>
      </c>
      <c r="G3" s="254" t="s">
        <v>153</v>
      </c>
      <c r="H3" s="695">
        <v>77051</v>
      </c>
      <c r="I3" s="696">
        <v>73696</v>
      </c>
      <c r="J3" s="697">
        <v>76404</v>
      </c>
    </row>
    <row r="4" spans="1:10" ht="15" customHeight="1">
      <c r="A4" s="52" t="s">
        <v>9</v>
      </c>
      <c r="B4" s="648">
        <v>108540</v>
      </c>
      <c r="C4" s="626">
        <v>102995</v>
      </c>
      <c r="D4" s="649"/>
      <c r="E4" s="507">
        <v>102995</v>
      </c>
      <c r="F4" s="508">
        <v>93159</v>
      </c>
      <c r="G4" s="253" t="s">
        <v>9</v>
      </c>
      <c r="H4" s="624">
        <v>108540</v>
      </c>
      <c r="I4" s="698">
        <v>102995</v>
      </c>
      <c r="J4" s="699">
        <v>93159</v>
      </c>
    </row>
    <row r="5" spans="1:10" ht="15" customHeight="1">
      <c r="A5" s="52" t="s">
        <v>10</v>
      </c>
      <c r="B5" s="648">
        <v>21503</v>
      </c>
      <c r="C5" s="626">
        <v>17895</v>
      </c>
      <c r="D5" s="649"/>
      <c r="E5" s="625">
        <v>17895</v>
      </c>
      <c r="F5" s="656">
        <v>18279</v>
      </c>
      <c r="G5" s="253" t="s">
        <v>10</v>
      </c>
      <c r="H5" s="624">
        <v>21503</v>
      </c>
      <c r="I5" s="700">
        <v>17895</v>
      </c>
      <c r="J5" s="701">
        <v>18279</v>
      </c>
    </row>
    <row r="6" spans="1:10" ht="15" customHeight="1">
      <c r="A6" s="52" t="s">
        <v>11</v>
      </c>
      <c r="B6" s="648">
        <v>1495</v>
      </c>
      <c r="C6" s="626">
        <v>1551</v>
      </c>
      <c r="D6" s="649"/>
      <c r="E6" s="625">
        <v>1551</v>
      </c>
      <c r="F6" s="656">
        <v>1517.218</v>
      </c>
      <c r="G6" s="253" t="s">
        <v>11</v>
      </c>
      <c r="H6" s="624">
        <v>1495</v>
      </c>
      <c r="I6" s="700">
        <v>1551</v>
      </c>
      <c r="J6" s="701">
        <v>1517.218</v>
      </c>
    </row>
    <row r="7" spans="1:10" ht="15" customHeight="1">
      <c r="A7" s="52" t="s">
        <v>12</v>
      </c>
      <c r="B7" s="650">
        <v>262700</v>
      </c>
      <c r="C7" s="630">
        <v>257380</v>
      </c>
      <c r="D7" s="649"/>
      <c r="E7" s="625">
        <v>257380</v>
      </c>
      <c r="F7" s="656">
        <v>265076</v>
      </c>
      <c r="G7" s="253" t="s">
        <v>12</v>
      </c>
      <c r="H7" s="702">
        <v>262700</v>
      </c>
      <c r="I7" s="700">
        <v>257380</v>
      </c>
      <c r="J7" s="701">
        <v>265076</v>
      </c>
    </row>
    <row r="8" spans="1:10" ht="15" customHeight="1">
      <c r="A8" s="52" t="s">
        <v>19</v>
      </c>
      <c r="B8" s="624" t="s">
        <v>25</v>
      </c>
      <c r="C8" s="287" t="s">
        <v>25</v>
      </c>
      <c r="D8" s="649"/>
      <c r="E8" s="527"/>
      <c r="F8" s="618"/>
      <c r="G8" s="253" t="s">
        <v>19</v>
      </c>
      <c r="H8" s="624" t="s">
        <v>25</v>
      </c>
      <c r="I8" s="39"/>
      <c r="J8" s="132"/>
    </row>
    <row r="9" spans="1:10" ht="15" customHeight="1">
      <c r="A9" s="52" t="s">
        <v>14</v>
      </c>
      <c r="B9" s="651">
        <v>6654</v>
      </c>
      <c r="C9" s="629">
        <v>6919</v>
      </c>
      <c r="D9" s="649"/>
      <c r="E9" s="657">
        <v>6919</v>
      </c>
      <c r="F9" s="658">
        <v>7426.469187457746</v>
      </c>
      <c r="G9" s="253" t="s">
        <v>14</v>
      </c>
      <c r="H9" s="220">
        <v>6654</v>
      </c>
      <c r="I9" s="700">
        <v>6919</v>
      </c>
      <c r="J9" s="701">
        <v>7426.469187457746</v>
      </c>
    </row>
    <row r="10" spans="1:10" ht="14.25" customHeight="1">
      <c r="A10" s="52" t="s">
        <v>607</v>
      </c>
      <c r="B10" s="638">
        <v>587422.35</v>
      </c>
      <c r="C10" s="627">
        <v>681850</v>
      </c>
      <c r="D10" s="649"/>
      <c r="E10" s="659">
        <v>414686.83</v>
      </c>
      <c r="F10" s="660">
        <v>435008.86</v>
      </c>
      <c r="G10" s="253" t="s">
        <v>607</v>
      </c>
      <c r="H10" s="638">
        <v>587422.35</v>
      </c>
      <c r="I10" s="703">
        <v>414686.83</v>
      </c>
      <c r="J10" s="704">
        <v>435008.86</v>
      </c>
    </row>
    <row r="11" spans="1:10" ht="15" customHeight="1">
      <c r="A11" s="176" t="s">
        <v>15</v>
      </c>
      <c r="B11" s="648">
        <f>B27</f>
        <v>813941.58</v>
      </c>
      <c r="C11" s="628">
        <f>C27</f>
        <v>939977.31</v>
      </c>
      <c r="D11" s="652">
        <f>D27</f>
        <v>675</v>
      </c>
      <c r="E11" s="661"/>
      <c r="F11" s="662"/>
      <c r="G11" s="439" t="s">
        <v>15</v>
      </c>
      <c r="H11" s="624">
        <f>H27</f>
        <v>813941.58</v>
      </c>
      <c r="I11" s="681">
        <f>I27</f>
        <v>736776.2114285715</v>
      </c>
      <c r="J11" s="710">
        <f>J27</f>
        <v>678488.1834285716</v>
      </c>
    </row>
    <row r="12" spans="1:10" ht="15" customHeight="1" thickBot="1">
      <c r="A12" s="58" t="s">
        <v>154</v>
      </c>
      <c r="B12" s="653">
        <v>566556.37</v>
      </c>
      <c r="C12" s="654">
        <v>570235</v>
      </c>
      <c r="D12" s="655"/>
      <c r="E12" s="663">
        <v>435285.11</v>
      </c>
      <c r="F12" s="664">
        <v>384034.43</v>
      </c>
      <c r="G12" s="268" t="s">
        <v>154</v>
      </c>
      <c r="H12" s="705">
        <v>566556.37</v>
      </c>
      <c r="I12" s="706">
        <v>435285.11</v>
      </c>
      <c r="J12" s="707">
        <v>384034.43</v>
      </c>
    </row>
    <row r="13" spans="1:7" ht="15" customHeight="1" thickBot="1">
      <c r="A13" s="449" t="s">
        <v>559</v>
      </c>
      <c r="G13" s="449" t="s">
        <v>559</v>
      </c>
    </row>
    <row r="14" spans="1:10" ht="14.4" thickBot="1">
      <c r="A14" s="636" t="s">
        <v>15</v>
      </c>
      <c r="B14" s="92">
        <v>2008</v>
      </c>
      <c r="C14" s="93">
        <v>2009</v>
      </c>
      <c r="D14" s="94">
        <v>2010</v>
      </c>
      <c r="E14" s="93">
        <v>2009</v>
      </c>
      <c r="F14" s="94">
        <v>2010</v>
      </c>
      <c r="G14" s="636" t="s">
        <v>15</v>
      </c>
      <c r="H14" s="680">
        <v>2008</v>
      </c>
      <c r="I14" s="458">
        <v>2009</v>
      </c>
      <c r="J14" s="459">
        <v>2010</v>
      </c>
    </row>
    <row r="15" spans="1:10" ht="12.75">
      <c r="A15" s="619" t="s">
        <v>595</v>
      </c>
      <c r="B15" s="637">
        <v>21863.17</v>
      </c>
      <c r="C15" s="635">
        <v>21026</v>
      </c>
      <c r="D15" s="665"/>
      <c r="E15" s="669">
        <v>18271.78</v>
      </c>
      <c r="F15" s="670">
        <v>17027.41</v>
      </c>
      <c r="G15" s="682" t="s">
        <v>595</v>
      </c>
      <c r="H15" s="689">
        <v>21863.17</v>
      </c>
      <c r="I15" s="690">
        <v>18271.78</v>
      </c>
      <c r="J15" s="670">
        <v>17027.41</v>
      </c>
    </row>
    <row r="16" spans="1:10" ht="12.75">
      <c r="A16" s="620" t="s">
        <v>596</v>
      </c>
      <c r="B16" s="638">
        <v>9795.61</v>
      </c>
      <c r="C16" s="627">
        <v>12454</v>
      </c>
      <c r="D16" s="666"/>
      <c r="E16" s="671">
        <v>9144.64</v>
      </c>
      <c r="F16" s="639">
        <v>7012.13</v>
      </c>
      <c r="G16" s="683" t="s">
        <v>596</v>
      </c>
      <c r="H16" s="638">
        <v>9795.61</v>
      </c>
      <c r="I16" s="688">
        <v>9144.64</v>
      </c>
      <c r="J16" s="639">
        <v>7012.13</v>
      </c>
    </row>
    <row r="17" spans="1:10" ht="12.75">
      <c r="A17" s="620" t="s">
        <v>597</v>
      </c>
      <c r="B17" s="527"/>
      <c r="C17" s="484"/>
      <c r="D17" s="666"/>
      <c r="E17" s="527"/>
      <c r="F17" s="618"/>
      <c r="G17" s="683" t="s">
        <v>597</v>
      </c>
      <c r="H17" s="527"/>
      <c r="I17" s="484"/>
      <c r="J17" s="618"/>
    </row>
    <row r="18" spans="1:10" ht="12.75">
      <c r="A18" s="621" t="s">
        <v>598</v>
      </c>
      <c r="B18" s="678">
        <v>604</v>
      </c>
      <c r="C18" s="484">
        <v>569</v>
      </c>
      <c r="D18" s="666">
        <v>570</v>
      </c>
      <c r="E18" s="527"/>
      <c r="F18" s="618"/>
      <c r="G18" s="684" t="s">
        <v>598</v>
      </c>
      <c r="H18" s="691">
        <v>604</v>
      </c>
      <c r="I18" s="484">
        <v>569</v>
      </c>
      <c r="J18" s="618">
        <v>570</v>
      </c>
    </row>
    <row r="19" spans="1:10" ht="12.75">
      <c r="A19" s="621" t="s">
        <v>599</v>
      </c>
      <c r="B19" s="638">
        <v>9345.96</v>
      </c>
      <c r="C19" s="627">
        <v>9574.31</v>
      </c>
      <c r="D19" s="666"/>
      <c r="E19" s="671">
        <v>5486.67</v>
      </c>
      <c r="F19" s="639">
        <v>7017.55</v>
      </c>
      <c r="G19" s="684" t="s">
        <v>599</v>
      </c>
      <c r="H19" s="638">
        <v>9345.96</v>
      </c>
      <c r="I19" s="688">
        <v>5486.67</v>
      </c>
      <c r="J19" s="639">
        <v>7017.55</v>
      </c>
    </row>
    <row r="20" spans="1:10" ht="12.75">
      <c r="A20" s="621" t="s">
        <v>600</v>
      </c>
      <c r="B20" s="638">
        <v>21900.12</v>
      </c>
      <c r="C20" s="627">
        <v>20752</v>
      </c>
      <c r="D20" s="666"/>
      <c r="E20" s="671">
        <v>24304.11</v>
      </c>
      <c r="F20" s="639">
        <v>22352.3</v>
      </c>
      <c r="G20" s="684" t="s">
        <v>600</v>
      </c>
      <c r="H20" s="638">
        <v>21900.12</v>
      </c>
      <c r="I20" s="688">
        <v>24304.11</v>
      </c>
      <c r="J20" s="639">
        <v>22352.3</v>
      </c>
    </row>
    <row r="21" spans="1:10" ht="12.75">
      <c r="A21" s="621" t="s">
        <v>601</v>
      </c>
      <c r="B21" s="638">
        <v>10528.48</v>
      </c>
      <c r="C21" s="627">
        <v>11227</v>
      </c>
      <c r="D21" s="666"/>
      <c r="E21" s="671">
        <v>11135.48</v>
      </c>
      <c r="F21" s="639">
        <v>8556.63</v>
      </c>
      <c r="G21" s="684" t="s">
        <v>601</v>
      </c>
      <c r="H21" s="638">
        <v>10528.48</v>
      </c>
      <c r="I21" s="688">
        <v>11135.48</v>
      </c>
      <c r="J21" s="639">
        <v>8556.63</v>
      </c>
    </row>
    <row r="22" spans="1:10" ht="12.75">
      <c r="A22" s="621" t="s">
        <v>602</v>
      </c>
      <c r="B22" s="638">
        <v>255626.97</v>
      </c>
      <c r="C22" s="627">
        <v>280828</v>
      </c>
      <c r="D22" s="666"/>
      <c r="E22" s="671">
        <v>231424.47999999998</v>
      </c>
      <c r="F22" s="639">
        <v>241213.97200000004</v>
      </c>
      <c r="G22" s="684" t="s">
        <v>602</v>
      </c>
      <c r="H22" s="638">
        <v>255626.97</v>
      </c>
      <c r="I22" s="688">
        <v>231424.47999999998</v>
      </c>
      <c r="J22" s="639">
        <v>241213.97200000004</v>
      </c>
    </row>
    <row r="23" spans="1:10" ht="12.75">
      <c r="A23" s="621" t="s">
        <v>603</v>
      </c>
      <c r="B23" s="638">
        <v>238812.34</v>
      </c>
      <c r="C23" s="627">
        <v>280078</v>
      </c>
      <c r="D23" s="666"/>
      <c r="E23" s="671">
        <v>196116.31</v>
      </c>
      <c r="F23" s="639">
        <v>164731.35</v>
      </c>
      <c r="G23" s="684" t="s">
        <v>603</v>
      </c>
      <c r="H23" s="638">
        <v>238812.34</v>
      </c>
      <c r="I23" s="688">
        <v>196116.31</v>
      </c>
      <c r="J23" s="639">
        <v>164731.35</v>
      </c>
    </row>
    <row r="24" spans="1:10" ht="12.75">
      <c r="A24" s="621" t="s">
        <v>604</v>
      </c>
      <c r="B24" s="679">
        <v>105</v>
      </c>
      <c r="C24" s="631">
        <v>105</v>
      </c>
      <c r="D24" s="667">
        <v>105</v>
      </c>
      <c r="E24" s="527"/>
      <c r="F24" s="618"/>
      <c r="G24" s="684" t="s">
        <v>604</v>
      </c>
      <c r="H24" s="708">
        <v>105</v>
      </c>
      <c r="I24" s="631">
        <v>105</v>
      </c>
      <c r="J24" s="709">
        <v>105</v>
      </c>
    </row>
    <row r="25" spans="1:10" ht="12.75">
      <c r="A25" s="621" t="s">
        <v>605</v>
      </c>
      <c r="B25" s="638">
        <v>195089.59</v>
      </c>
      <c r="C25" s="627">
        <v>249109</v>
      </c>
      <c r="D25" s="666"/>
      <c r="E25" s="671">
        <v>200146.55</v>
      </c>
      <c r="F25" s="639">
        <v>176869.65</v>
      </c>
      <c r="G25" s="684" t="s">
        <v>789</v>
      </c>
      <c r="H25" s="638">
        <v>195089.59</v>
      </c>
      <c r="I25" s="688">
        <v>200146.55</v>
      </c>
      <c r="J25" s="639">
        <v>176869.65</v>
      </c>
    </row>
    <row r="26" spans="1:10" ht="13.8" thickBot="1">
      <c r="A26" s="622" t="s">
        <v>606</v>
      </c>
      <c r="B26" s="640">
        <v>50270.34</v>
      </c>
      <c r="C26" s="641">
        <v>54255</v>
      </c>
      <c r="D26" s="668"/>
      <c r="E26" s="672">
        <v>40072.19142857143</v>
      </c>
      <c r="F26" s="642">
        <v>33032.19142857143</v>
      </c>
      <c r="G26" s="685" t="s">
        <v>606</v>
      </c>
      <c r="H26" s="640">
        <v>50270.34</v>
      </c>
      <c r="I26" s="692">
        <v>40072.19142857143</v>
      </c>
      <c r="J26" s="642">
        <v>33032.19142857143</v>
      </c>
    </row>
    <row r="27" spans="1:10" ht="13.8" thickBot="1">
      <c r="A27" s="644" t="s">
        <v>528</v>
      </c>
      <c r="B27" s="643">
        <f>SUM(B15:B26)</f>
        <v>813941.58</v>
      </c>
      <c r="C27" s="632">
        <f>SUM(C15:C26)</f>
        <v>939977.31</v>
      </c>
      <c r="D27" s="632">
        <f>SUM(D15:D26)</f>
        <v>675</v>
      </c>
      <c r="E27" s="633"/>
      <c r="F27" s="634"/>
      <c r="G27" s="686" t="s">
        <v>528</v>
      </c>
      <c r="H27" s="693">
        <f>SUM(H15:H26)</f>
        <v>813941.58</v>
      </c>
      <c r="I27" s="643">
        <f>SUM(I15:I26)</f>
        <v>736776.2114285715</v>
      </c>
      <c r="J27" s="694">
        <f>SUM(J15:J26)</f>
        <v>678488.1834285716</v>
      </c>
    </row>
  </sheetData>
  <mergeCells count="3">
    <mergeCell ref="B1:D1"/>
    <mergeCell ref="H1:J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 topLeftCell="A1">
      <selection activeCell="E1" sqref="E1:G65536"/>
    </sheetView>
  </sheetViews>
  <sheetFormatPr defaultColWidth="9.140625" defaultRowHeight="12.75"/>
  <cols>
    <col min="1" max="1" width="42.8515625" style="0" customWidth="1"/>
    <col min="2" max="2" width="11.7109375" style="0" customWidth="1"/>
    <col min="3" max="3" width="24.421875" style="0" customWidth="1"/>
    <col min="4" max="4" width="28.421875" style="0" customWidth="1"/>
    <col min="5" max="5" width="3.8515625" style="0" customWidth="1"/>
    <col min="6" max="6" width="3.421875" style="0" customWidth="1"/>
  </cols>
  <sheetData>
    <row r="1" spans="1:7" ht="15" customHeight="1" thickBot="1">
      <c r="A1" s="105" t="s">
        <v>20</v>
      </c>
      <c r="B1" s="105" t="s">
        <v>178</v>
      </c>
      <c r="C1" s="105" t="s">
        <v>179</v>
      </c>
      <c r="D1" s="105" t="s">
        <v>180</v>
      </c>
      <c r="G1" s="1508"/>
    </row>
    <row r="2" spans="1:4" ht="15" customHeight="1">
      <c r="A2" s="1057" t="s">
        <v>719</v>
      </c>
      <c r="B2" s="1059" t="s">
        <v>3</v>
      </c>
      <c r="C2" s="1058" t="s">
        <v>192</v>
      </c>
      <c r="D2" s="1058" t="s">
        <v>190</v>
      </c>
    </row>
    <row r="3" spans="1:4" ht="15" customHeight="1">
      <c r="A3" s="966" t="s">
        <v>182</v>
      </c>
      <c r="B3" s="1056" t="s">
        <v>3</v>
      </c>
      <c r="C3" s="809" t="s">
        <v>191</v>
      </c>
      <c r="D3" s="809" t="s">
        <v>189</v>
      </c>
    </row>
    <row r="4" spans="1:4" ht="15" customHeight="1">
      <c r="A4" s="1061" t="s">
        <v>183</v>
      </c>
      <c r="B4" s="1059" t="s">
        <v>3</v>
      </c>
      <c r="C4" s="1065" t="s">
        <v>193</v>
      </c>
      <c r="D4" s="1053" t="s">
        <v>189</v>
      </c>
    </row>
    <row r="5" spans="1:4" ht="15" customHeight="1">
      <c r="A5" s="1055" t="s">
        <v>412</v>
      </c>
      <c r="B5" s="1059" t="s">
        <v>3</v>
      </c>
      <c r="C5" s="1053" t="s">
        <v>192</v>
      </c>
      <c r="D5" s="1053" t="s">
        <v>190</v>
      </c>
    </row>
    <row r="6" spans="1:4" ht="15" customHeight="1">
      <c r="A6" s="252" t="s">
        <v>418</v>
      </c>
      <c r="B6" s="1056" t="s">
        <v>3</v>
      </c>
      <c r="C6" s="603" t="s">
        <v>194</v>
      </c>
      <c r="D6" s="603" t="s">
        <v>484</v>
      </c>
    </row>
    <row r="7" spans="1:4" ht="15" customHeight="1">
      <c r="A7" s="253" t="s">
        <v>184</v>
      </c>
      <c r="B7" s="1056" t="s">
        <v>3</v>
      </c>
      <c r="C7" s="603" t="s">
        <v>201</v>
      </c>
      <c r="D7" s="603" t="s">
        <v>198</v>
      </c>
    </row>
    <row r="8" spans="1:4" ht="15" customHeight="1">
      <c r="A8" s="719" t="s">
        <v>185</v>
      </c>
      <c r="B8" s="1056" t="s">
        <v>3</v>
      </c>
      <c r="C8" s="603" t="s">
        <v>404</v>
      </c>
      <c r="D8" s="603" t="s">
        <v>344</v>
      </c>
    </row>
    <row r="9" spans="1:4" ht="15" customHeight="1">
      <c r="A9" s="253" t="s">
        <v>186</v>
      </c>
      <c r="B9" s="1056" t="s">
        <v>4</v>
      </c>
      <c r="C9" s="603" t="s">
        <v>201</v>
      </c>
      <c r="D9" s="603" t="s">
        <v>198</v>
      </c>
    </row>
    <row r="10" spans="1:4" ht="15" customHeight="1">
      <c r="A10" s="1055" t="s">
        <v>413</v>
      </c>
      <c r="B10" s="1059" t="s">
        <v>3</v>
      </c>
      <c r="C10" s="1053" t="s">
        <v>192</v>
      </c>
      <c r="D10" s="1053" t="s">
        <v>190</v>
      </c>
    </row>
    <row r="11" spans="1:4" ht="15" customHeight="1">
      <c r="A11" s="719" t="s">
        <v>670</v>
      </c>
      <c r="B11" s="1060" t="s">
        <v>3</v>
      </c>
      <c r="C11" s="603" t="s">
        <v>195</v>
      </c>
      <c r="D11" s="603" t="s">
        <v>202</v>
      </c>
    </row>
    <row r="12" spans="1:4" ht="15" customHeight="1">
      <c r="A12" s="253" t="s">
        <v>459</v>
      </c>
      <c r="B12" s="1060" t="s">
        <v>3</v>
      </c>
      <c r="C12" s="809" t="s">
        <v>462</v>
      </c>
      <c r="D12" s="603" t="s">
        <v>791</v>
      </c>
    </row>
    <row r="13" spans="1:4" ht="15" customHeight="1">
      <c r="A13" s="1061" t="s">
        <v>187</v>
      </c>
      <c r="B13" s="1059" t="s">
        <v>3</v>
      </c>
      <c r="C13" s="1053" t="s">
        <v>196</v>
      </c>
      <c r="D13" s="1053" t="s">
        <v>190</v>
      </c>
    </row>
    <row r="14" spans="1:4" ht="15" customHeight="1">
      <c r="A14" s="1066" t="s">
        <v>417</v>
      </c>
      <c r="B14" s="1059" t="s">
        <v>3</v>
      </c>
      <c r="C14" s="1053" t="s">
        <v>197</v>
      </c>
      <c r="D14" s="1053" t="s">
        <v>200</v>
      </c>
    </row>
    <row r="15" spans="1:4" ht="15" customHeight="1" thickBot="1">
      <c r="A15" s="1062" t="s">
        <v>188</v>
      </c>
      <c r="B15" s="1063" t="s">
        <v>3</v>
      </c>
      <c r="C15" s="1064" t="s">
        <v>196</v>
      </c>
      <c r="D15" s="1064" t="s">
        <v>190</v>
      </c>
    </row>
    <row r="16" spans="1:4" ht="15" customHeight="1">
      <c r="A16" s="1077" t="s">
        <v>210</v>
      </c>
      <c r="B16" s="1058" t="s">
        <v>3</v>
      </c>
      <c r="C16" s="1078" t="s">
        <v>408</v>
      </c>
      <c r="D16" s="1078" t="s">
        <v>484</v>
      </c>
    </row>
    <row r="17" spans="1:4" ht="15" customHeight="1">
      <c r="A17" s="719" t="s">
        <v>203</v>
      </c>
      <c r="B17" s="1074" t="s">
        <v>3</v>
      </c>
      <c r="C17" s="603" t="s">
        <v>211</v>
      </c>
      <c r="D17" s="603" t="s">
        <v>221</v>
      </c>
    </row>
    <row r="18" spans="1:4" ht="15" customHeight="1">
      <c r="A18" s="1066" t="s">
        <v>204</v>
      </c>
      <c r="B18" s="1053" t="s">
        <v>3</v>
      </c>
      <c r="C18" s="1053" t="s">
        <v>212</v>
      </c>
      <c r="D18" s="1053" t="s">
        <v>221</v>
      </c>
    </row>
    <row r="19" spans="1:4" ht="15" customHeight="1">
      <c r="A19" s="1057" t="s">
        <v>720</v>
      </c>
      <c r="B19" s="1076" t="s">
        <v>3</v>
      </c>
      <c r="C19" s="1053" t="s">
        <v>349</v>
      </c>
      <c r="D19" s="1053" t="s">
        <v>484</v>
      </c>
    </row>
    <row r="20" spans="1:4" ht="15" customHeight="1">
      <c r="A20" s="1072" t="s">
        <v>672</v>
      </c>
      <c r="B20" s="1075" t="s">
        <v>3</v>
      </c>
      <c r="C20" s="1053" t="s">
        <v>213</v>
      </c>
      <c r="D20" s="1053" t="s">
        <v>221</v>
      </c>
    </row>
    <row r="21" spans="1:4" ht="15" customHeight="1">
      <c r="A21" s="1072" t="s">
        <v>673</v>
      </c>
      <c r="B21" s="1076" t="s">
        <v>3</v>
      </c>
      <c r="C21" s="1053" t="s">
        <v>349</v>
      </c>
      <c r="D21" s="1053" t="s">
        <v>484</v>
      </c>
    </row>
    <row r="22" spans="1:4" ht="15" customHeight="1">
      <c r="A22" s="751" t="s">
        <v>671</v>
      </c>
      <c r="B22" s="603" t="s">
        <v>4</v>
      </c>
      <c r="C22" s="346" t="s">
        <v>214</v>
      </c>
      <c r="D22" s="603" t="s">
        <v>200</v>
      </c>
    </row>
    <row r="23" spans="1:4" ht="15" customHeight="1">
      <c r="A23" s="719" t="s">
        <v>205</v>
      </c>
      <c r="B23" s="603" t="s">
        <v>4</v>
      </c>
      <c r="C23" s="346" t="s">
        <v>215</v>
      </c>
      <c r="D23" s="603" t="s">
        <v>199</v>
      </c>
    </row>
    <row r="24" spans="1:4" ht="15" customHeight="1">
      <c r="A24" s="1066" t="s">
        <v>206</v>
      </c>
      <c r="B24" s="1053" t="s">
        <v>3</v>
      </c>
      <c r="C24" s="1053" t="s">
        <v>216</v>
      </c>
      <c r="D24" s="1053" t="s">
        <v>221</v>
      </c>
    </row>
    <row r="25" spans="1:4" ht="15" customHeight="1">
      <c r="A25" s="1066" t="s">
        <v>207</v>
      </c>
      <c r="B25" s="1053" t="s">
        <v>3</v>
      </c>
      <c r="C25" s="1053" t="s">
        <v>217</v>
      </c>
      <c r="D25" s="1053" t="s">
        <v>200</v>
      </c>
    </row>
    <row r="26" spans="1:4" ht="15" customHeight="1">
      <c r="A26" s="1066" t="s">
        <v>208</v>
      </c>
      <c r="B26" s="1053" t="s">
        <v>3</v>
      </c>
      <c r="C26" s="1053" t="s">
        <v>218</v>
      </c>
      <c r="D26" s="1053" t="s">
        <v>484</v>
      </c>
    </row>
    <row r="27" spans="1:4" ht="15" customHeight="1">
      <c r="A27" s="1073" t="s">
        <v>209</v>
      </c>
      <c r="B27" s="1076" t="s">
        <v>3</v>
      </c>
      <c r="C27" s="1071" t="s">
        <v>219</v>
      </c>
      <c r="D27" s="1053" t="s">
        <v>200</v>
      </c>
    </row>
    <row r="28" spans="1:4" ht="15" customHeight="1" thickBot="1">
      <c r="A28" s="753" t="s">
        <v>674</v>
      </c>
      <c r="B28" s="604" t="s">
        <v>4</v>
      </c>
      <c r="C28" s="604" t="s">
        <v>220</v>
      </c>
      <c r="D28" s="1038" t="s">
        <v>189</v>
      </c>
    </row>
    <row r="29" spans="1:4" ht="15" customHeight="1">
      <c r="A29" s="1079" t="s">
        <v>622</v>
      </c>
      <c r="B29" s="1078" t="s">
        <v>4</v>
      </c>
      <c r="C29" s="1078" t="s">
        <v>192</v>
      </c>
      <c r="D29" s="1078" t="s">
        <v>228</v>
      </c>
    </row>
    <row r="30" spans="1:4" ht="15" customHeight="1">
      <c r="A30" s="828" t="s">
        <v>675</v>
      </c>
      <c r="B30" s="809" t="s">
        <v>4</v>
      </c>
      <c r="C30" s="809" t="s">
        <v>224</v>
      </c>
      <c r="D30" s="809" t="s">
        <v>198</v>
      </c>
    </row>
    <row r="31" spans="1:4" ht="15" customHeight="1">
      <c r="A31" s="828" t="s">
        <v>658</v>
      </c>
      <c r="B31" s="809" t="s">
        <v>4</v>
      </c>
      <c r="C31" s="809" t="s">
        <v>225</v>
      </c>
      <c r="D31" s="809" t="s">
        <v>484</v>
      </c>
    </row>
    <row r="32" spans="1:4" ht="15" customHeight="1">
      <c r="A32" s="828" t="s">
        <v>222</v>
      </c>
      <c r="B32" s="809" t="s">
        <v>4</v>
      </c>
      <c r="C32" s="809" t="s">
        <v>201</v>
      </c>
      <c r="D32" s="809" t="s">
        <v>198</v>
      </c>
    </row>
    <row r="33" spans="1:4" ht="15" customHeight="1">
      <c r="A33" s="842" t="s">
        <v>676</v>
      </c>
      <c r="B33" s="1065" t="s">
        <v>3</v>
      </c>
      <c r="C33" s="1065" t="s">
        <v>196</v>
      </c>
      <c r="D33" s="1065" t="s">
        <v>228</v>
      </c>
    </row>
    <row r="34" spans="1:4" ht="15" customHeight="1">
      <c r="A34" s="847" t="s">
        <v>223</v>
      </c>
      <c r="B34" s="809" t="s">
        <v>3</v>
      </c>
      <c r="C34" s="809" t="s">
        <v>226</v>
      </c>
      <c r="D34" s="809" t="s">
        <v>200</v>
      </c>
    </row>
    <row r="35" spans="1:4" ht="15" customHeight="1">
      <c r="A35" s="214" t="s">
        <v>621</v>
      </c>
      <c r="B35" s="809" t="s">
        <v>3</v>
      </c>
      <c r="C35" s="809" t="s">
        <v>227</v>
      </c>
      <c r="D35" s="809" t="s">
        <v>200</v>
      </c>
    </row>
    <row r="36" spans="1:4" ht="15" customHeight="1" thickBot="1">
      <c r="A36" s="955" t="s">
        <v>677</v>
      </c>
      <c r="B36" s="956" t="s">
        <v>4</v>
      </c>
      <c r="C36" s="956" t="s">
        <v>214</v>
      </c>
      <c r="D36" s="956" t="s">
        <v>200</v>
      </c>
    </row>
    <row r="37" spans="1:4" ht="15" customHeight="1">
      <c r="A37" s="1083" t="s">
        <v>229</v>
      </c>
      <c r="B37" s="1078" t="s">
        <v>4</v>
      </c>
      <c r="C37" s="1078" t="s">
        <v>192</v>
      </c>
      <c r="D37" s="1078" t="s">
        <v>228</v>
      </c>
    </row>
    <row r="38" spans="1:4" ht="15" customHeight="1">
      <c r="A38" s="394" t="s">
        <v>626</v>
      </c>
      <c r="B38" s="1065" t="s">
        <v>4</v>
      </c>
      <c r="C38" s="1065" t="s">
        <v>233</v>
      </c>
      <c r="D38" s="1065" t="s">
        <v>507</v>
      </c>
    </row>
    <row r="39" spans="1:4" ht="15" customHeight="1">
      <c r="A39" s="824" t="s">
        <v>230</v>
      </c>
      <c r="B39" s="809" t="s">
        <v>4</v>
      </c>
      <c r="C39" s="809" t="s">
        <v>234</v>
      </c>
      <c r="D39" s="809" t="s">
        <v>221</v>
      </c>
    </row>
    <row r="40" spans="1:4" ht="15" customHeight="1">
      <c r="A40" s="824" t="s">
        <v>231</v>
      </c>
      <c r="B40" s="809" t="s">
        <v>4</v>
      </c>
      <c r="C40" s="809" t="s">
        <v>214</v>
      </c>
      <c r="D40" s="809" t="s">
        <v>200</v>
      </c>
    </row>
    <row r="41" spans="1:4" ht="15" customHeight="1">
      <c r="A41" s="1084" t="s">
        <v>723</v>
      </c>
      <c r="B41" s="1085" t="s">
        <v>6</v>
      </c>
      <c r="C41" s="1085" t="s">
        <v>409</v>
      </c>
      <c r="D41" s="1085" t="s">
        <v>198</v>
      </c>
    </row>
    <row r="42" spans="1:4" ht="15" customHeight="1" thickBot="1">
      <c r="A42" s="1081" t="s">
        <v>232</v>
      </c>
      <c r="B42" s="1082" t="s">
        <v>3</v>
      </c>
      <c r="C42" s="1082" t="s">
        <v>722</v>
      </c>
      <c r="D42" s="1082" t="s">
        <v>189</v>
      </c>
    </row>
    <row r="43" spans="1:4" ht="15" customHeight="1">
      <c r="A43" s="1083" t="s">
        <v>441</v>
      </c>
      <c r="B43" s="1090" t="s">
        <v>3</v>
      </c>
      <c r="C43" s="1091" t="s">
        <v>255</v>
      </c>
      <c r="D43" s="1092" t="s">
        <v>200</v>
      </c>
    </row>
    <row r="44" spans="1:4" ht="15" customHeight="1" thickBot="1">
      <c r="A44" s="1086" t="s">
        <v>236</v>
      </c>
      <c r="B44" s="1087" t="s">
        <v>3</v>
      </c>
      <c r="C44" s="1088" t="s">
        <v>257</v>
      </c>
      <c r="D44" s="1089" t="s">
        <v>198</v>
      </c>
    </row>
    <row r="45" spans="1:4" ht="15" customHeight="1">
      <c r="A45" s="510" t="s">
        <v>694</v>
      </c>
      <c r="B45" s="349" t="s">
        <v>4</v>
      </c>
      <c r="C45" s="345" t="s">
        <v>214</v>
      </c>
      <c r="D45" s="345" t="s">
        <v>200</v>
      </c>
    </row>
    <row r="46" spans="1:4" ht="15" customHeight="1">
      <c r="A46" s="1094" t="s">
        <v>431</v>
      </c>
      <c r="B46" s="1054" t="s">
        <v>237</v>
      </c>
      <c r="C46" s="1053" t="s">
        <v>244</v>
      </c>
      <c r="D46" s="1053" t="s">
        <v>200</v>
      </c>
    </row>
    <row r="47" spans="1:4" ht="15" customHeight="1">
      <c r="A47" s="841" t="s">
        <v>695</v>
      </c>
      <c r="B47" s="1054" t="s">
        <v>4</v>
      </c>
      <c r="C47" s="1076" t="s">
        <v>255</v>
      </c>
      <c r="D47" s="1053" t="s">
        <v>200</v>
      </c>
    </row>
    <row r="48" spans="1:4" ht="15" customHeight="1">
      <c r="A48" s="841" t="s">
        <v>696</v>
      </c>
      <c r="B48" s="1054" t="s">
        <v>4</v>
      </c>
      <c r="C48" s="1076" t="s">
        <v>255</v>
      </c>
      <c r="D48" s="1053" t="s">
        <v>200</v>
      </c>
    </row>
    <row r="49" spans="1:4" ht="15" customHeight="1">
      <c r="A49" s="409" t="s">
        <v>697</v>
      </c>
      <c r="B49" s="350" t="s">
        <v>238</v>
      </c>
      <c r="C49" s="347" t="s">
        <v>201</v>
      </c>
      <c r="D49" s="347" t="s">
        <v>198</v>
      </c>
    </row>
    <row r="50" spans="1:4" ht="15" customHeight="1">
      <c r="A50" s="408" t="s">
        <v>698</v>
      </c>
      <c r="B50" s="350" t="s">
        <v>238</v>
      </c>
      <c r="C50" s="346" t="s">
        <v>214</v>
      </c>
      <c r="D50" s="346" t="s">
        <v>200</v>
      </c>
    </row>
    <row r="51" spans="1:4" ht="15" customHeight="1">
      <c r="A51" s="1069" t="s">
        <v>699</v>
      </c>
      <c r="B51" s="1054" t="s">
        <v>238</v>
      </c>
      <c r="C51" s="1076" t="s">
        <v>255</v>
      </c>
      <c r="D51" s="1053" t="s">
        <v>200</v>
      </c>
    </row>
    <row r="52" spans="1:4" ht="15" customHeight="1">
      <c r="A52" s="1069" t="s">
        <v>693</v>
      </c>
      <c r="B52" s="1054" t="s">
        <v>238</v>
      </c>
      <c r="C52" s="1076" t="s">
        <v>255</v>
      </c>
      <c r="D52" s="1053" t="s">
        <v>200</v>
      </c>
    </row>
    <row r="53" spans="1:4" ht="15" customHeight="1">
      <c r="A53" s="1069" t="s">
        <v>692</v>
      </c>
      <c r="B53" s="1054" t="s">
        <v>4</v>
      </c>
      <c r="C53" s="1076" t="s">
        <v>255</v>
      </c>
      <c r="D53" s="1053" t="s">
        <v>200</v>
      </c>
    </row>
    <row r="54" spans="1:4" ht="15" customHeight="1">
      <c r="A54" s="511" t="s">
        <v>689</v>
      </c>
      <c r="B54" s="350" t="s">
        <v>238</v>
      </c>
      <c r="C54" s="346" t="s">
        <v>214</v>
      </c>
      <c r="D54" s="346" t="s">
        <v>200</v>
      </c>
    </row>
    <row r="55" spans="1:4" ht="15" customHeight="1">
      <c r="A55" s="1096" t="s">
        <v>691</v>
      </c>
      <c r="B55" s="1054" t="s">
        <v>238</v>
      </c>
      <c r="C55" s="1076" t="s">
        <v>256</v>
      </c>
      <c r="D55" s="1053" t="s">
        <v>484</v>
      </c>
    </row>
    <row r="56" spans="1:4" ht="15" customHeight="1">
      <c r="A56" s="411" t="s">
        <v>432</v>
      </c>
      <c r="B56" s="350" t="s">
        <v>238</v>
      </c>
      <c r="C56" s="347" t="s">
        <v>201</v>
      </c>
      <c r="D56" s="347" t="s">
        <v>198</v>
      </c>
    </row>
    <row r="57" spans="1:4" ht="15" customHeight="1">
      <c r="A57" s="1096" t="s">
        <v>687</v>
      </c>
      <c r="B57" s="1054" t="s">
        <v>238</v>
      </c>
      <c r="C57" s="1076" t="s">
        <v>256</v>
      </c>
      <c r="D57" s="1053" t="s">
        <v>484</v>
      </c>
    </row>
    <row r="58" spans="1:4" ht="15" customHeight="1">
      <c r="A58" s="411" t="s">
        <v>246</v>
      </c>
      <c r="B58" s="350" t="s">
        <v>238</v>
      </c>
      <c r="C58" s="347" t="s">
        <v>201</v>
      </c>
      <c r="D58" s="347" t="s">
        <v>198</v>
      </c>
    </row>
    <row r="59" spans="1:4" ht="15" customHeight="1">
      <c r="A59" s="1096" t="s">
        <v>247</v>
      </c>
      <c r="B59" s="1054" t="s">
        <v>238</v>
      </c>
      <c r="C59" s="1076" t="s">
        <v>256</v>
      </c>
      <c r="D59" s="1053" t="s">
        <v>484</v>
      </c>
    </row>
    <row r="60" spans="1:4" ht="15" customHeight="1">
      <c r="A60" s="411" t="s">
        <v>688</v>
      </c>
      <c r="B60" s="350" t="s">
        <v>238</v>
      </c>
      <c r="C60" s="347" t="s">
        <v>201</v>
      </c>
      <c r="D60" s="347" t="s">
        <v>198</v>
      </c>
    </row>
    <row r="61" spans="1:4" ht="15" customHeight="1">
      <c r="A61" s="411" t="s">
        <v>248</v>
      </c>
      <c r="B61" s="350" t="s">
        <v>238</v>
      </c>
      <c r="C61" s="347" t="s">
        <v>201</v>
      </c>
      <c r="D61" s="347" t="s">
        <v>198</v>
      </c>
    </row>
    <row r="62" spans="1:4" ht="15" customHeight="1">
      <c r="A62" s="512" t="s">
        <v>690</v>
      </c>
      <c r="B62" s="350" t="s">
        <v>238</v>
      </c>
      <c r="C62" s="347" t="s">
        <v>322</v>
      </c>
      <c r="D62" s="346" t="s">
        <v>484</v>
      </c>
    </row>
    <row r="63" spans="1:4" ht="15" customHeight="1">
      <c r="A63" s="411" t="s">
        <v>434</v>
      </c>
      <c r="B63" s="350" t="s">
        <v>238</v>
      </c>
      <c r="C63" s="347" t="s">
        <v>201</v>
      </c>
      <c r="D63" s="347" t="s">
        <v>198</v>
      </c>
    </row>
    <row r="64" spans="1:4" ht="15" customHeight="1">
      <c r="A64" s="411" t="s">
        <v>250</v>
      </c>
      <c r="B64" s="350" t="s">
        <v>238</v>
      </c>
      <c r="C64" s="347" t="s">
        <v>201</v>
      </c>
      <c r="D64" s="347" t="s">
        <v>198</v>
      </c>
    </row>
    <row r="65" spans="1:4" ht="15" customHeight="1">
      <c r="A65" s="410" t="s">
        <v>251</v>
      </c>
      <c r="B65" s="350" t="s">
        <v>238</v>
      </c>
      <c r="C65" s="347" t="s">
        <v>201</v>
      </c>
      <c r="D65" s="347" t="s">
        <v>198</v>
      </c>
    </row>
    <row r="66" spans="1:4" ht="15" customHeight="1">
      <c r="A66" s="410" t="s">
        <v>436</v>
      </c>
      <c r="B66" s="350" t="s">
        <v>238</v>
      </c>
      <c r="C66" s="347" t="s">
        <v>201</v>
      </c>
      <c r="D66" s="347" t="s">
        <v>198</v>
      </c>
    </row>
    <row r="67" spans="1:4" ht="15" customHeight="1">
      <c r="A67" s="1096" t="s">
        <v>252</v>
      </c>
      <c r="B67" s="1054" t="s">
        <v>238</v>
      </c>
      <c r="C67" s="1076" t="s">
        <v>256</v>
      </c>
      <c r="D67" s="1053" t="s">
        <v>484</v>
      </c>
    </row>
    <row r="68" spans="1:4" ht="15" customHeight="1">
      <c r="A68" s="1096" t="s">
        <v>686</v>
      </c>
      <c r="B68" s="1054" t="s">
        <v>238</v>
      </c>
      <c r="C68" s="1076" t="s">
        <v>256</v>
      </c>
      <c r="D68" s="1053" t="s">
        <v>484</v>
      </c>
    </row>
    <row r="69" spans="1:4" ht="15" customHeight="1">
      <c r="A69" s="1096" t="s">
        <v>685</v>
      </c>
      <c r="B69" s="1054" t="s">
        <v>238</v>
      </c>
      <c r="C69" s="1076" t="s">
        <v>256</v>
      </c>
      <c r="D69" s="1053" t="s">
        <v>484</v>
      </c>
    </row>
    <row r="70" spans="1:4" ht="15" customHeight="1">
      <c r="A70" s="411" t="s">
        <v>253</v>
      </c>
      <c r="B70" s="350" t="s">
        <v>238</v>
      </c>
      <c r="C70" s="347" t="s">
        <v>201</v>
      </c>
      <c r="D70" s="347" t="s">
        <v>198</v>
      </c>
    </row>
    <row r="71" spans="1:4" ht="15" customHeight="1">
      <c r="A71" s="511" t="s">
        <v>678</v>
      </c>
      <c r="B71" s="350" t="s">
        <v>238</v>
      </c>
      <c r="C71" s="347" t="s">
        <v>322</v>
      </c>
      <c r="D71" s="346" t="s">
        <v>484</v>
      </c>
    </row>
    <row r="72" spans="1:4" ht="15" customHeight="1">
      <c r="A72" s="1096" t="s">
        <v>680</v>
      </c>
      <c r="B72" s="1054" t="s">
        <v>238</v>
      </c>
      <c r="C72" s="1076" t="s">
        <v>256</v>
      </c>
      <c r="D72" s="1053" t="s">
        <v>484</v>
      </c>
    </row>
    <row r="73" spans="1:4" ht="15" customHeight="1">
      <c r="A73" s="1096" t="s">
        <v>445</v>
      </c>
      <c r="B73" s="1054" t="s">
        <v>3</v>
      </c>
      <c r="C73" s="1076" t="s">
        <v>257</v>
      </c>
      <c r="D73" s="1076" t="s">
        <v>198</v>
      </c>
    </row>
    <row r="74" spans="1:4" ht="15" customHeight="1">
      <c r="A74" s="413" t="s">
        <v>679</v>
      </c>
      <c r="B74" s="350" t="s">
        <v>238</v>
      </c>
      <c r="C74" s="346" t="s">
        <v>214</v>
      </c>
      <c r="D74" s="346" t="s">
        <v>200</v>
      </c>
    </row>
    <row r="75" spans="1:4" ht="15" customHeight="1">
      <c r="A75" s="412" t="s">
        <v>681</v>
      </c>
      <c r="B75" s="350" t="s">
        <v>3</v>
      </c>
      <c r="C75" s="347" t="s">
        <v>255</v>
      </c>
      <c r="D75" s="346" t="s">
        <v>200</v>
      </c>
    </row>
    <row r="76" spans="1:4" ht="15" customHeight="1">
      <c r="A76" s="806" t="s">
        <v>682</v>
      </c>
      <c r="B76" s="1054" t="s">
        <v>3</v>
      </c>
      <c r="C76" s="1076" t="s">
        <v>257</v>
      </c>
      <c r="D76" s="1076" t="s">
        <v>198</v>
      </c>
    </row>
    <row r="77" spans="1:4" ht="15" customHeight="1">
      <c r="A77" s="1096" t="s">
        <v>241</v>
      </c>
      <c r="B77" s="1054" t="s">
        <v>238</v>
      </c>
      <c r="C77" s="1076" t="s">
        <v>257</v>
      </c>
      <c r="D77" s="1076" t="s">
        <v>198</v>
      </c>
    </row>
    <row r="78" spans="1:4" ht="15" customHeight="1">
      <c r="A78" s="1096" t="s">
        <v>242</v>
      </c>
      <c r="B78" s="1054" t="s">
        <v>238</v>
      </c>
      <c r="C78" s="1076" t="s">
        <v>257</v>
      </c>
      <c r="D78" s="1076" t="s">
        <v>198</v>
      </c>
    </row>
    <row r="79" spans="1:4" ht="15" customHeight="1">
      <c r="A79" s="511" t="s">
        <v>683</v>
      </c>
      <c r="B79" s="350" t="s">
        <v>238</v>
      </c>
      <c r="C79" s="346" t="s">
        <v>214</v>
      </c>
      <c r="D79" s="346" t="s">
        <v>200</v>
      </c>
    </row>
    <row r="80" spans="1:4" ht="15" customHeight="1">
      <c r="A80" s="1069" t="s">
        <v>243</v>
      </c>
      <c r="B80" s="1054" t="s">
        <v>238</v>
      </c>
      <c r="C80" s="1095" t="s">
        <v>255</v>
      </c>
      <c r="D80" s="1053" t="s">
        <v>200</v>
      </c>
    </row>
    <row r="81" spans="1:4" ht="15" customHeight="1" thickBot="1">
      <c r="A81" s="513" t="s">
        <v>684</v>
      </c>
      <c r="B81" s="351" t="s">
        <v>238</v>
      </c>
      <c r="C81" s="348" t="s">
        <v>214</v>
      </c>
      <c r="D81" s="348" t="s">
        <v>200</v>
      </c>
    </row>
    <row r="82" spans="1:4" ht="15" customHeight="1">
      <c r="A82" s="415" t="s">
        <v>420</v>
      </c>
      <c r="B82" s="1042" t="s">
        <v>3</v>
      </c>
      <c r="C82" s="602" t="s">
        <v>262</v>
      </c>
      <c r="D82" s="602" t="s">
        <v>202</v>
      </c>
    </row>
    <row r="83" spans="1:4" ht="15" customHeight="1">
      <c r="A83" s="847" t="s">
        <v>629</v>
      </c>
      <c r="B83" s="1042" t="s">
        <v>3</v>
      </c>
      <c r="C83" s="1044" t="s">
        <v>346</v>
      </c>
      <c r="D83" s="1039" t="s">
        <v>487</v>
      </c>
    </row>
    <row r="84" spans="1:4" ht="15" customHeight="1">
      <c r="A84" s="1097" t="s">
        <v>550</v>
      </c>
      <c r="B84" s="1098" t="s">
        <v>3</v>
      </c>
      <c r="C84" s="1053" t="s">
        <v>347</v>
      </c>
      <c r="D84" s="1053" t="s">
        <v>189</v>
      </c>
    </row>
    <row r="85" spans="1:4" ht="15" customHeight="1">
      <c r="A85" s="1099" t="s">
        <v>258</v>
      </c>
      <c r="B85" s="1098" t="s">
        <v>3</v>
      </c>
      <c r="C85" s="1053" t="s">
        <v>265</v>
      </c>
      <c r="D85" s="1065" t="s">
        <v>221</v>
      </c>
    </row>
    <row r="86" spans="1:4" ht="15" customHeight="1">
      <c r="A86" s="1099" t="s">
        <v>259</v>
      </c>
      <c r="B86" s="1098" t="s">
        <v>3</v>
      </c>
      <c r="C86" s="1053" t="s">
        <v>212</v>
      </c>
      <c r="D86" s="1053" t="s">
        <v>200</v>
      </c>
    </row>
    <row r="87" spans="1:4" ht="15" customHeight="1">
      <c r="A87" s="1101" t="s">
        <v>630</v>
      </c>
      <c r="B87" s="1102" t="s">
        <v>3</v>
      </c>
      <c r="C87" s="1053" t="s">
        <v>267</v>
      </c>
      <c r="D87" s="1053" t="s">
        <v>484</v>
      </c>
    </row>
    <row r="88" spans="1:4" ht="15" customHeight="1">
      <c r="A88" s="1100" t="s">
        <v>260</v>
      </c>
      <c r="B88" s="1098" t="s">
        <v>3</v>
      </c>
      <c r="C88" s="1053" t="s">
        <v>264</v>
      </c>
      <c r="D88" s="1053" t="s">
        <v>200</v>
      </c>
    </row>
    <row r="89" spans="1:4" ht="15" customHeight="1">
      <c r="A89" s="851" t="s">
        <v>712</v>
      </c>
      <c r="B89" s="1042" t="s">
        <v>3</v>
      </c>
      <c r="C89" s="1045" t="s">
        <v>345</v>
      </c>
      <c r="D89" s="1045" t="s">
        <v>407</v>
      </c>
    </row>
    <row r="90" spans="1:4" ht="15" customHeight="1" thickBot="1">
      <c r="A90" s="416" t="s">
        <v>261</v>
      </c>
      <c r="B90" s="1043" t="s">
        <v>3</v>
      </c>
      <c r="C90" s="604" t="s">
        <v>263</v>
      </c>
      <c r="D90" s="604" t="s">
        <v>199</v>
      </c>
    </row>
    <row r="91" spans="1:4" ht="15" customHeight="1">
      <c r="A91" s="254" t="s">
        <v>268</v>
      </c>
      <c r="B91" s="602" t="s">
        <v>3</v>
      </c>
      <c r="C91" s="602" t="s">
        <v>273</v>
      </c>
      <c r="D91" s="602" t="s">
        <v>198</v>
      </c>
    </row>
    <row r="92" spans="1:4" ht="15" customHeight="1">
      <c r="A92" s="253" t="s">
        <v>271</v>
      </c>
      <c r="B92" s="603" t="s">
        <v>3</v>
      </c>
      <c r="C92" s="603" t="s">
        <v>278</v>
      </c>
      <c r="D92" s="603" t="s">
        <v>189</v>
      </c>
    </row>
    <row r="93" spans="1:4" ht="15" customHeight="1">
      <c r="A93" s="1061" t="s">
        <v>270</v>
      </c>
      <c r="B93" s="1053" t="s">
        <v>3</v>
      </c>
      <c r="C93" s="1053" t="s">
        <v>274</v>
      </c>
      <c r="D93" s="1053" t="s">
        <v>493</v>
      </c>
    </row>
    <row r="94" spans="1:4" ht="15" customHeight="1">
      <c r="A94" s="253" t="s">
        <v>272</v>
      </c>
      <c r="B94" s="603" t="s">
        <v>3</v>
      </c>
      <c r="C94" s="603" t="s">
        <v>276</v>
      </c>
      <c r="D94" s="603" t="s">
        <v>344</v>
      </c>
    </row>
    <row r="95" spans="1:4" ht="15" customHeight="1">
      <c r="A95" s="1061" t="s">
        <v>269</v>
      </c>
      <c r="B95" s="1053" t="s">
        <v>3</v>
      </c>
      <c r="C95" s="1053" t="s">
        <v>275</v>
      </c>
      <c r="D95" s="1053" t="s">
        <v>344</v>
      </c>
    </row>
    <row r="96" spans="1:4" ht="15" customHeight="1" thickBot="1">
      <c r="A96" s="1104" t="s">
        <v>165</v>
      </c>
      <c r="B96" s="1064" t="s">
        <v>3</v>
      </c>
      <c r="C96" s="1064" t="s">
        <v>277</v>
      </c>
      <c r="D96" s="1064" t="s">
        <v>344</v>
      </c>
    </row>
    <row r="97" spans="1:4" ht="15" customHeight="1">
      <c r="A97" s="57" t="s">
        <v>564</v>
      </c>
      <c r="B97" s="810" t="s">
        <v>3</v>
      </c>
      <c r="C97" s="602" t="s">
        <v>300</v>
      </c>
      <c r="D97" s="602" t="s">
        <v>198</v>
      </c>
    </row>
    <row r="98" spans="1:4" ht="15" customHeight="1">
      <c r="A98" s="52" t="s">
        <v>291</v>
      </c>
      <c r="B98" s="811" t="s">
        <v>3</v>
      </c>
      <c r="C98" s="603" t="s">
        <v>301</v>
      </c>
      <c r="D98" s="603" t="s">
        <v>200</v>
      </c>
    </row>
    <row r="99" spans="1:4" ht="15" customHeight="1">
      <c r="A99" s="1106" t="s">
        <v>280</v>
      </c>
      <c r="B99" s="1054" t="s">
        <v>3</v>
      </c>
      <c r="C99" s="1053" t="s">
        <v>302</v>
      </c>
      <c r="D99" s="1053" t="s">
        <v>199</v>
      </c>
    </row>
    <row r="100" spans="1:4" ht="15" customHeight="1">
      <c r="A100" s="48" t="s">
        <v>282</v>
      </c>
      <c r="B100" s="811" t="s">
        <v>3</v>
      </c>
      <c r="C100" s="603" t="s">
        <v>303</v>
      </c>
      <c r="D100" s="603" t="s">
        <v>299</v>
      </c>
    </row>
    <row r="101" spans="1:4" ht="15" customHeight="1">
      <c r="A101" s="1107" t="s">
        <v>281</v>
      </c>
      <c r="B101" s="1054" t="s">
        <v>3</v>
      </c>
      <c r="C101" s="1053" t="s">
        <v>304</v>
      </c>
      <c r="D101" s="1053" t="s">
        <v>198</v>
      </c>
    </row>
    <row r="102" spans="1:7" ht="15" customHeight="1">
      <c r="A102" s="162" t="s">
        <v>292</v>
      </c>
      <c r="B102" s="811" t="s">
        <v>3</v>
      </c>
      <c r="C102" s="603" t="s">
        <v>305</v>
      </c>
      <c r="D102" s="603" t="s">
        <v>200</v>
      </c>
      <c r="G102" s="1340"/>
    </row>
    <row r="103" spans="1:4" ht="15" customHeight="1">
      <c r="A103" s="48" t="s">
        <v>279</v>
      </c>
      <c r="B103" s="811" t="s">
        <v>3</v>
      </c>
      <c r="C103" s="603" t="s">
        <v>306</v>
      </c>
      <c r="D103" s="603" t="s">
        <v>200</v>
      </c>
    </row>
    <row r="104" spans="1:4" ht="15" customHeight="1">
      <c r="A104" s="48" t="s">
        <v>293</v>
      </c>
      <c r="B104" s="811" t="s">
        <v>3</v>
      </c>
      <c r="C104" s="603" t="s">
        <v>307</v>
      </c>
      <c r="D104" s="603" t="s">
        <v>200</v>
      </c>
    </row>
    <row r="105" spans="1:4" ht="15" customHeight="1">
      <c r="A105" s="136" t="s">
        <v>294</v>
      </c>
      <c r="B105" s="811" t="s">
        <v>3</v>
      </c>
      <c r="C105" s="603" t="s">
        <v>308</v>
      </c>
      <c r="D105" s="603" t="s">
        <v>190</v>
      </c>
    </row>
    <row r="106" spans="1:4" ht="15" customHeight="1">
      <c r="A106" s="136" t="s">
        <v>295</v>
      </c>
      <c r="B106" s="811" t="s">
        <v>3</v>
      </c>
      <c r="C106" s="603" t="s">
        <v>309</v>
      </c>
      <c r="D106" s="603" t="s">
        <v>198</v>
      </c>
    </row>
    <row r="107" spans="1:4" ht="15" customHeight="1">
      <c r="A107" s="100" t="s">
        <v>290</v>
      </c>
      <c r="B107" s="811" t="s">
        <v>4</v>
      </c>
      <c r="C107" s="603" t="s">
        <v>310</v>
      </c>
      <c r="D107" s="603" t="s">
        <v>189</v>
      </c>
    </row>
    <row r="108" spans="1:4" ht="15" customHeight="1">
      <c r="A108" s="100" t="s">
        <v>296</v>
      </c>
      <c r="B108" s="811" t="s">
        <v>3</v>
      </c>
      <c r="C108" s="603" t="s">
        <v>309</v>
      </c>
      <c r="D108" s="603" t="s">
        <v>198</v>
      </c>
    </row>
    <row r="109" spans="1:4" ht="15" customHeight="1">
      <c r="A109" s="100" t="s">
        <v>289</v>
      </c>
      <c r="B109" s="811" t="s">
        <v>4</v>
      </c>
      <c r="C109" s="603" t="s">
        <v>312</v>
      </c>
      <c r="D109" s="603" t="s">
        <v>487</v>
      </c>
    </row>
    <row r="110" spans="1:4" ht="15" customHeight="1">
      <c r="A110" s="100" t="s">
        <v>311</v>
      </c>
      <c r="B110" s="811" t="s">
        <v>297</v>
      </c>
      <c r="C110" s="603" t="s">
        <v>348</v>
      </c>
      <c r="D110" s="603" t="s">
        <v>200</v>
      </c>
    </row>
    <row r="111" spans="1:4" ht="15" customHeight="1">
      <c r="A111" s="1105" t="s">
        <v>288</v>
      </c>
      <c r="B111" s="1070" t="s">
        <v>3</v>
      </c>
      <c r="C111" s="1076" t="s">
        <v>313</v>
      </c>
      <c r="D111" s="1053" t="s">
        <v>189</v>
      </c>
    </row>
    <row r="112" spans="1:4" ht="15" customHeight="1">
      <c r="A112" s="1105" t="s">
        <v>287</v>
      </c>
      <c r="B112" s="1054" t="s">
        <v>4</v>
      </c>
      <c r="C112" s="1076" t="s">
        <v>313</v>
      </c>
      <c r="D112" s="1053" t="s">
        <v>189</v>
      </c>
    </row>
    <row r="113" spans="1:4" ht="15" customHeight="1">
      <c r="A113" s="100" t="s">
        <v>286</v>
      </c>
      <c r="B113" s="811" t="s">
        <v>4</v>
      </c>
      <c r="C113" s="603" t="s">
        <v>310</v>
      </c>
      <c r="D113" s="809" t="s">
        <v>189</v>
      </c>
    </row>
    <row r="114" spans="1:4" ht="15" customHeight="1">
      <c r="A114" s="1105" t="s">
        <v>285</v>
      </c>
      <c r="B114" s="1054" t="s">
        <v>4</v>
      </c>
      <c r="C114" s="1053" t="s">
        <v>314</v>
      </c>
      <c r="D114" s="1053" t="s">
        <v>202</v>
      </c>
    </row>
    <row r="115" spans="1:4" ht="15" customHeight="1">
      <c r="A115" s="100" t="s">
        <v>298</v>
      </c>
      <c r="B115" s="811" t="s">
        <v>4</v>
      </c>
      <c r="C115" s="603" t="s">
        <v>309</v>
      </c>
      <c r="D115" s="603" t="s">
        <v>198</v>
      </c>
    </row>
    <row r="116" spans="1:4" ht="15" customHeight="1">
      <c r="A116" s="1105" t="s">
        <v>421</v>
      </c>
      <c r="B116" s="1054" t="s">
        <v>3</v>
      </c>
      <c r="C116" s="1053" t="s">
        <v>315</v>
      </c>
      <c r="D116" s="1053" t="s">
        <v>199</v>
      </c>
    </row>
    <row r="117" spans="1:4" ht="15" customHeight="1">
      <c r="A117" s="48" t="s">
        <v>284</v>
      </c>
      <c r="B117" s="811" t="s">
        <v>3</v>
      </c>
      <c r="C117" s="603" t="s">
        <v>316</v>
      </c>
      <c r="D117" s="603" t="s">
        <v>202</v>
      </c>
    </row>
    <row r="118" spans="1:4" ht="15" customHeight="1" thickBot="1">
      <c r="A118" s="163" t="s">
        <v>283</v>
      </c>
      <c r="B118" s="813" t="s">
        <v>4</v>
      </c>
      <c r="C118" s="604" t="s">
        <v>310</v>
      </c>
      <c r="D118" s="604" t="s">
        <v>189</v>
      </c>
    </row>
    <row r="119" spans="1:4" ht="15" customHeight="1">
      <c r="A119" s="158" t="s">
        <v>319</v>
      </c>
      <c r="B119" s="602" t="s">
        <v>6</v>
      </c>
      <c r="C119" s="810" t="s">
        <v>355</v>
      </c>
      <c r="D119" s="602" t="s">
        <v>189</v>
      </c>
    </row>
    <row r="120" spans="1:4" ht="15" customHeight="1">
      <c r="A120" s="52" t="s">
        <v>317</v>
      </c>
      <c r="B120" s="603" t="s">
        <v>4</v>
      </c>
      <c r="C120" s="811" t="s">
        <v>320</v>
      </c>
      <c r="D120" s="603" t="s">
        <v>200</v>
      </c>
    </row>
    <row r="121" spans="1:4" ht="15" customHeight="1" thickBot="1">
      <c r="A121" s="58" t="s">
        <v>318</v>
      </c>
      <c r="B121" s="604" t="s">
        <v>6</v>
      </c>
      <c r="C121" s="1502" t="s">
        <v>321</v>
      </c>
      <c r="D121" s="604" t="s">
        <v>487</v>
      </c>
    </row>
    <row r="122" spans="1:4" ht="15" customHeight="1" thickBot="1">
      <c r="A122" s="1503" t="s">
        <v>713</v>
      </c>
      <c r="B122" s="1505" t="s">
        <v>6</v>
      </c>
      <c r="C122" s="1504" t="s">
        <v>662</v>
      </c>
      <c r="D122" s="1505" t="s">
        <v>802</v>
      </c>
    </row>
    <row r="123" ht="13.8" thickBot="1"/>
    <row r="124" spans="1:3" ht="13.8" thickBot="1">
      <c r="A124" s="183" t="s">
        <v>724</v>
      </c>
      <c r="B124" s="1506">
        <f>(57/121)</f>
        <v>0.47107438016528924</v>
      </c>
      <c r="C124" s="1507">
        <v>2010</v>
      </c>
    </row>
  </sheetData>
  <printOptions/>
  <pageMargins left="0.7" right="0.7" top="0.75" bottom="0.75" header="0.3" footer="0.3"/>
  <pageSetup horizontalDpi="1200" verticalDpi="12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 topLeftCell="A13">
      <selection activeCell="F1" sqref="F1:F65536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4.421875" style="0" customWidth="1"/>
    <col min="4" max="4" width="27.7109375" style="0" customWidth="1"/>
  </cols>
  <sheetData>
    <row r="1" spans="1:5" ht="14.4" thickBot="1">
      <c r="A1" s="105" t="s">
        <v>20</v>
      </c>
      <c r="B1" s="105" t="s">
        <v>178</v>
      </c>
      <c r="C1" s="105" t="s">
        <v>179</v>
      </c>
      <c r="D1" s="105" t="s">
        <v>180</v>
      </c>
      <c r="E1" s="1549" t="s">
        <v>803</v>
      </c>
    </row>
    <row r="2" spans="1:5" ht="12.75">
      <c r="A2" s="1509" t="s">
        <v>694</v>
      </c>
      <c r="B2" s="1536" t="s">
        <v>4</v>
      </c>
      <c r="C2" s="346" t="s">
        <v>214</v>
      </c>
      <c r="D2" s="1369" t="s">
        <v>200</v>
      </c>
      <c r="E2" s="602" t="s">
        <v>804</v>
      </c>
    </row>
    <row r="3" spans="1:5" ht="12.75">
      <c r="A3" s="1523" t="s">
        <v>431</v>
      </c>
      <c r="B3" s="1059" t="s">
        <v>237</v>
      </c>
      <c r="C3" s="1053" t="s">
        <v>244</v>
      </c>
      <c r="D3" s="1059" t="s">
        <v>200</v>
      </c>
      <c r="E3" s="603" t="s">
        <v>804</v>
      </c>
    </row>
    <row r="4" spans="1:5" ht="12.75">
      <c r="A4" s="1523" t="s">
        <v>695</v>
      </c>
      <c r="B4" s="1059" t="s">
        <v>4</v>
      </c>
      <c r="C4" s="1076" t="s">
        <v>255</v>
      </c>
      <c r="D4" s="1059" t="s">
        <v>200</v>
      </c>
      <c r="E4" s="603" t="s">
        <v>804</v>
      </c>
    </row>
    <row r="5" spans="1:5" ht="12.75">
      <c r="A5" s="253" t="s">
        <v>564</v>
      </c>
      <c r="B5" s="1056" t="s">
        <v>3</v>
      </c>
      <c r="C5" s="603" t="s">
        <v>300</v>
      </c>
      <c r="D5" s="1056" t="s">
        <v>198</v>
      </c>
      <c r="E5" s="603" t="s">
        <v>807</v>
      </c>
    </row>
    <row r="6" spans="1:5" ht="12.75">
      <c r="A6" s="253" t="s">
        <v>291</v>
      </c>
      <c r="B6" s="1056" t="s">
        <v>3</v>
      </c>
      <c r="C6" s="603" t="s">
        <v>301</v>
      </c>
      <c r="D6" s="1056" t="s">
        <v>200</v>
      </c>
      <c r="E6" s="603" t="s">
        <v>804</v>
      </c>
    </row>
    <row r="7" spans="1:5" ht="12.75">
      <c r="A7" s="1520" t="s">
        <v>280</v>
      </c>
      <c r="B7" s="1059" t="s">
        <v>3</v>
      </c>
      <c r="C7" s="1053" t="s">
        <v>302</v>
      </c>
      <c r="D7" s="1059" t="s">
        <v>199</v>
      </c>
      <c r="E7" s="603" t="s">
        <v>806</v>
      </c>
    </row>
    <row r="8" spans="1:5" ht="12.75">
      <c r="A8" s="771" t="s">
        <v>282</v>
      </c>
      <c r="B8" s="1056" t="s">
        <v>3</v>
      </c>
      <c r="C8" s="603" t="s">
        <v>303</v>
      </c>
      <c r="D8" s="1056" t="s">
        <v>299</v>
      </c>
      <c r="E8" s="603" t="s">
        <v>808</v>
      </c>
    </row>
    <row r="9" spans="1:5" ht="12.75">
      <c r="A9" s="1248" t="s">
        <v>319</v>
      </c>
      <c r="B9" s="1056" t="s">
        <v>6</v>
      </c>
      <c r="C9" s="603" t="s">
        <v>355</v>
      </c>
      <c r="D9" s="1056" t="s">
        <v>189</v>
      </c>
      <c r="E9" s="603" t="s">
        <v>158</v>
      </c>
    </row>
    <row r="10" spans="1:5" ht="12.75">
      <c r="A10" s="253" t="s">
        <v>271</v>
      </c>
      <c r="B10" s="1056" t="s">
        <v>3</v>
      </c>
      <c r="C10" s="603" t="s">
        <v>278</v>
      </c>
      <c r="D10" s="1056" t="s">
        <v>189</v>
      </c>
      <c r="E10" s="603" t="s">
        <v>807</v>
      </c>
    </row>
    <row r="11" spans="1:5" ht="12.75">
      <c r="A11" s="1061" t="s">
        <v>270</v>
      </c>
      <c r="B11" s="1059" t="s">
        <v>3</v>
      </c>
      <c r="C11" s="1053" t="s">
        <v>274</v>
      </c>
      <c r="D11" s="1059" t="s">
        <v>493</v>
      </c>
      <c r="E11" s="603" t="s">
        <v>804</v>
      </c>
    </row>
    <row r="12" spans="1:5" ht="12.75">
      <c r="A12" s="253" t="s">
        <v>272</v>
      </c>
      <c r="B12" s="1056" t="s">
        <v>3</v>
      </c>
      <c r="C12" s="603" t="s">
        <v>276</v>
      </c>
      <c r="D12" s="1056" t="s">
        <v>344</v>
      </c>
      <c r="E12" s="603" t="s">
        <v>807</v>
      </c>
    </row>
    <row r="13" spans="1:5" ht="12.75">
      <c r="A13" s="1061" t="s">
        <v>269</v>
      </c>
      <c r="B13" s="1059" t="s">
        <v>3</v>
      </c>
      <c r="C13" s="1053" t="s">
        <v>275</v>
      </c>
      <c r="D13" s="1059" t="s">
        <v>344</v>
      </c>
      <c r="E13" s="603" t="s">
        <v>805</v>
      </c>
    </row>
    <row r="14" spans="1:5" ht="13.8" thickBot="1">
      <c r="A14" s="268" t="s">
        <v>268</v>
      </c>
      <c r="B14" s="1175" t="s">
        <v>3</v>
      </c>
      <c r="C14" s="604" t="s">
        <v>273</v>
      </c>
      <c r="D14" s="1175" t="s">
        <v>198</v>
      </c>
      <c r="E14" s="603" t="s">
        <v>807</v>
      </c>
    </row>
    <row r="15" spans="1:5" ht="12.75">
      <c r="A15" s="1533" t="s">
        <v>165</v>
      </c>
      <c r="B15" s="1058" t="s">
        <v>3</v>
      </c>
      <c r="C15" s="1058" t="s">
        <v>277</v>
      </c>
      <c r="D15" s="1550" t="s">
        <v>344</v>
      </c>
      <c r="E15" s="603" t="s">
        <v>158</v>
      </c>
    </row>
    <row r="16" spans="1:5" ht="12.75">
      <c r="A16" s="1519" t="s">
        <v>281</v>
      </c>
      <c r="B16" s="1053" t="s">
        <v>3</v>
      </c>
      <c r="C16" s="1053" t="s">
        <v>304</v>
      </c>
      <c r="D16" s="1059" t="s">
        <v>198</v>
      </c>
      <c r="E16" s="603" t="s">
        <v>807</v>
      </c>
    </row>
    <row r="17" spans="1:5" ht="12.75">
      <c r="A17" s="772" t="s">
        <v>292</v>
      </c>
      <c r="B17" s="603" t="s">
        <v>3</v>
      </c>
      <c r="C17" s="603" t="s">
        <v>305</v>
      </c>
      <c r="D17" s="1056" t="s">
        <v>200</v>
      </c>
      <c r="E17" s="603" t="s">
        <v>804</v>
      </c>
    </row>
    <row r="18" spans="1:5" ht="12.75">
      <c r="A18" s="54" t="s">
        <v>317</v>
      </c>
      <c r="B18" s="603" t="s">
        <v>4</v>
      </c>
      <c r="C18" s="603" t="s">
        <v>320</v>
      </c>
      <c r="D18" s="1056" t="s">
        <v>200</v>
      </c>
      <c r="E18" s="603" t="s">
        <v>804</v>
      </c>
    </row>
    <row r="19" spans="1:5" ht="12.75">
      <c r="A19" s="253" t="s">
        <v>318</v>
      </c>
      <c r="B19" s="603" t="s">
        <v>6</v>
      </c>
      <c r="C19" s="603" t="s">
        <v>321</v>
      </c>
      <c r="D19" s="1056" t="s">
        <v>487</v>
      </c>
      <c r="E19" s="603" t="s">
        <v>809</v>
      </c>
    </row>
    <row r="20" spans="1:5" ht="12.75">
      <c r="A20" s="1513" t="s">
        <v>622</v>
      </c>
      <c r="B20" s="1065" t="s">
        <v>4</v>
      </c>
      <c r="C20" s="1065" t="s">
        <v>192</v>
      </c>
      <c r="D20" s="1551" t="s">
        <v>228</v>
      </c>
      <c r="E20" s="603" t="s">
        <v>805</v>
      </c>
    </row>
    <row r="21" spans="1:5" ht="12.75">
      <c r="A21" s="824" t="s">
        <v>675</v>
      </c>
      <c r="B21" s="809" t="s">
        <v>4</v>
      </c>
      <c r="C21" s="809" t="s">
        <v>224</v>
      </c>
      <c r="D21" s="1060" t="s">
        <v>198</v>
      </c>
      <c r="E21" s="603" t="s">
        <v>807</v>
      </c>
    </row>
    <row r="22" spans="1:5" ht="12.75">
      <c r="A22" s="824" t="s">
        <v>658</v>
      </c>
      <c r="B22" s="809" t="s">
        <v>4</v>
      </c>
      <c r="C22" s="809" t="s">
        <v>225</v>
      </c>
      <c r="D22" s="1060" t="s">
        <v>484</v>
      </c>
      <c r="E22" s="603" t="s">
        <v>807</v>
      </c>
    </row>
    <row r="23" spans="1:5" ht="12.75">
      <c r="A23" s="824" t="s">
        <v>222</v>
      </c>
      <c r="B23" s="809" t="s">
        <v>4</v>
      </c>
      <c r="C23" s="809" t="s">
        <v>201</v>
      </c>
      <c r="D23" s="1060" t="s">
        <v>198</v>
      </c>
      <c r="E23" s="603" t="s">
        <v>807</v>
      </c>
    </row>
    <row r="24" spans="1:5" ht="12.75">
      <c r="A24" s="394" t="s">
        <v>676</v>
      </c>
      <c r="B24" s="1065" t="s">
        <v>3</v>
      </c>
      <c r="C24" s="1065" t="s">
        <v>196</v>
      </c>
      <c r="D24" s="1551" t="s">
        <v>228</v>
      </c>
      <c r="E24" s="603" t="s">
        <v>805</v>
      </c>
    </row>
    <row r="25" spans="1:5" ht="12.75">
      <c r="A25" s="736" t="s">
        <v>223</v>
      </c>
      <c r="B25" s="809" t="s">
        <v>3</v>
      </c>
      <c r="C25" s="809" t="s">
        <v>226</v>
      </c>
      <c r="D25" s="1060" t="s">
        <v>200</v>
      </c>
      <c r="E25" s="603" t="s">
        <v>804</v>
      </c>
    </row>
    <row r="26" spans="1:5" ht="12.75">
      <c r="A26" s="1523" t="s">
        <v>696</v>
      </c>
      <c r="B26" s="1053" t="s">
        <v>4</v>
      </c>
      <c r="C26" s="1076" t="s">
        <v>255</v>
      </c>
      <c r="D26" s="1059" t="s">
        <v>200</v>
      </c>
      <c r="E26" s="603" t="s">
        <v>804</v>
      </c>
    </row>
    <row r="27" spans="1:5" ht="13.8" thickBot="1">
      <c r="A27" s="1527" t="s">
        <v>229</v>
      </c>
      <c r="B27" s="1082" t="s">
        <v>4</v>
      </c>
      <c r="C27" s="1082" t="s">
        <v>192</v>
      </c>
      <c r="D27" s="1552" t="s">
        <v>228</v>
      </c>
      <c r="E27" s="603" t="s">
        <v>805</v>
      </c>
    </row>
    <row r="28" spans="1:5" ht="12.75">
      <c r="A28" s="1514" t="s">
        <v>626</v>
      </c>
      <c r="B28" s="1078" t="s">
        <v>4</v>
      </c>
      <c r="C28" s="1078" t="s">
        <v>233</v>
      </c>
      <c r="D28" s="1553" t="s">
        <v>507</v>
      </c>
      <c r="E28" s="603" t="s">
        <v>805</v>
      </c>
    </row>
    <row r="29" spans="1:5" ht="12.75">
      <c r="A29" s="828" t="s">
        <v>230</v>
      </c>
      <c r="B29" s="809" t="s">
        <v>4</v>
      </c>
      <c r="C29" s="809" t="s">
        <v>234</v>
      </c>
      <c r="D29" s="1060" t="s">
        <v>221</v>
      </c>
      <c r="E29" s="603" t="s">
        <v>804</v>
      </c>
    </row>
    <row r="30" spans="1:5" ht="12.75">
      <c r="A30" s="828" t="s">
        <v>231</v>
      </c>
      <c r="B30" s="809" t="s">
        <v>4</v>
      </c>
      <c r="C30" s="809" t="s">
        <v>214</v>
      </c>
      <c r="D30" s="1060" t="s">
        <v>200</v>
      </c>
      <c r="E30" s="603" t="s">
        <v>804</v>
      </c>
    </row>
    <row r="31" spans="1:6" ht="12.75">
      <c r="A31" s="842" t="s">
        <v>723</v>
      </c>
      <c r="B31" s="1065" t="s">
        <v>6</v>
      </c>
      <c r="C31" s="1065" t="s">
        <v>409</v>
      </c>
      <c r="D31" s="1551" t="s">
        <v>198</v>
      </c>
      <c r="E31" s="603" t="s">
        <v>807</v>
      </c>
      <c r="F31" s="1316"/>
    </row>
    <row r="32" spans="1:5" ht="12.75">
      <c r="A32" s="842" t="s">
        <v>232</v>
      </c>
      <c r="B32" s="1065" t="s">
        <v>3</v>
      </c>
      <c r="C32" s="1065" t="s">
        <v>722</v>
      </c>
      <c r="D32" s="1551" t="s">
        <v>189</v>
      </c>
      <c r="E32" s="603" t="s">
        <v>804</v>
      </c>
    </row>
    <row r="33" spans="1:5" ht="12.75">
      <c r="A33" s="412" t="s">
        <v>697</v>
      </c>
      <c r="B33" s="346" t="s">
        <v>238</v>
      </c>
      <c r="C33" s="347" t="s">
        <v>201</v>
      </c>
      <c r="D33" s="1536" t="s">
        <v>198</v>
      </c>
      <c r="E33" s="603" t="s">
        <v>807</v>
      </c>
    </row>
    <row r="34" spans="1:5" ht="12.75">
      <c r="A34" s="1069" t="s">
        <v>210</v>
      </c>
      <c r="B34" s="1053" t="s">
        <v>3</v>
      </c>
      <c r="C34" s="1065" t="s">
        <v>408</v>
      </c>
      <c r="D34" s="1551" t="s">
        <v>484</v>
      </c>
      <c r="E34" s="603" t="s">
        <v>807</v>
      </c>
    </row>
    <row r="35" spans="1:5" ht="13.8" thickBot="1">
      <c r="A35" s="107" t="s">
        <v>203</v>
      </c>
      <c r="B35" s="1541" t="s">
        <v>3</v>
      </c>
      <c r="C35" s="604" t="s">
        <v>211</v>
      </c>
      <c r="D35" s="1175" t="s">
        <v>221</v>
      </c>
      <c r="E35" s="603" t="s">
        <v>804</v>
      </c>
    </row>
    <row r="36" spans="1:5" ht="12.75">
      <c r="A36" s="1528" t="s">
        <v>204</v>
      </c>
      <c r="B36" s="1058" t="s">
        <v>3</v>
      </c>
      <c r="C36" s="1058" t="s">
        <v>212</v>
      </c>
      <c r="D36" s="1550" t="s">
        <v>221</v>
      </c>
      <c r="E36" s="603" t="s">
        <v>804</v>
      </c>
    </row>
    <row r="37" spans="1:6" ht="12.75">
      <c r="A37" s="1515" t="s">
        <v>720</v>
      </c>
      <c r="B37" s="1076" t="s">
        <v>3</v>
      </c>
      <c r="C37" s="1053" t="s">
        <v>349</v>
      </c>
      <c r="D37" s="1059" t="s">
        <v>484</v>
      </c>
      <c r="E37" s="603" t="s">
        <v>158</v>
      </c>
      <c r="F37" s="1316"/>
    </row>
    <row r="38" spans="1:5" ht="12.75">
      <c r="A38" s="1072" t="s">
        <v>672</v>
      </c>
      <c r="B38" s="1075" t="s">
        <v>3</v>
      </c>
      <c r="C38" s="1053" t="s">
        <v>213</v>
      </c>
      <c r="D38" s="1059" t="s">
        <v>221</v>
      </c>
      <c r="E38" s="603" t="s">
        <v>804</v>
      </c>
    </row>
    <row r="39" spans="1:6" ht="12.75">
      <c r="A39" s="1072" t="s">
        <v>673</v>
      </c>
      <c r="B39" s="1076" t="s">
        <v>3</v>
      </c>
      <c r="C39" s="1053" t="s">
        <v>349</v>
      </c>
      <c r="D39" s="1059" t="s">
        <v>484</v>
      </c>
      <c r="E39" s="603" t="s">
        <v>158</v>
      </c>
      <c r="F39" s="1316"/>
    </row>
    <row r="40" spans="1:5" ht="12.75">
      <c r="A40" s="1511" t="s">
        <v>441</v>
      </c>
      <c r="B40" s="1538" t="s">
        <v>3</v>
      </c>
      <c r="C40" s="1538" t="s">
        <v>255</v>
      </c>
      <c r="D40" s="1554" t="s">
        <v>200</v>
      </c>
      <c r="E40" s="603" t="s">
        <v>804</v>
      </c>
    </row>
    <row r="41" spans="1:5" ht="27" thickBot="1">
      <c r="A41" s="1531" t="s">
        <v>671</v>
      </c>
      <c r="B41" s="604" t="s">
        <v>4</v>
      </c>
      <c r="C41" s="348" t="s">
        <v>214</v>
      </c>
      <c r="D41" s="1175" t="s">
        <v>200</v>
      </c>
      <c r="E41" s="603" t="s">
        <v>804</v>
      </c>
    </row>
    <row r="42" spans="1:5" ht="12.75">
      <c r="A42" s="1512" t="s">
        <v>236</v>
      </c>
      <c r="B42" s="1090" t="s">
        <v>3</v>
      </c>
      <c r="C42" s="1091" t="s">
        <v>257</v>
      </c>
      <c r="D42" s="1555" t="s">
        <v>198</v>
      </c>
      <c r="E42" s="809" t="s">
        <v>807</v>
      </c>
    </row>
    <row r="43" spans="1:5" ht="13.8" thickBot="1">
      <c r="A43" s="740" t="s">
        <v>205</v>
      </c>
      <c r="B43" s="186" t="s">
        <v>4</v>
      </c>
      <c r="C43" s="1543" t="s">
        <v>215</v>
      </c>
      <c r="D43" s="1043" t="s">
        <v>199</v>
      </c>
      <c r="E43" s="809" t="s">
        <v>806</v>
      </c>
    </row>
    <row r="44" spans="1:5" ht="12.75">
      <c r="A44" s="1510" t="s">
        <v>206</v>
      </c>
      <c r="B44" s="1537" t="s">
        <v>3</v>
      </c>
      <c r="C44" s="1058" t="s">
        <v>216</v>
      </c>
      <c r="D44" s="1550" t="s">
        <v>221</v>
      </c>
      <c r="E44" s="603" t="s">
        <v>804</v>
      </c>
    </row>
    <row r="45" spans="1:5" ht="12.75">
      <c r="A45" s="1530" t="s">
        <v>207</v>
      </c>
      <c r="B45" s="1054" t="s">
        <v>3</v>
      </c>
      <c r="C45" s="1053" t="s">
        <v>217</v>
      </c>
      <c r="D45" s="1059" t="s">
        <v>200</v>
      </c>
      <c r="E45" s="603" t="s">
        <v>804</v>
      </c>
    </row>
    <row r="46" spans="1:5" ht="12.75">
      <c r="A46" s="1524" t="s">
        <v>208</v>
      </c>
      <c r="B46" s="1054" t="s">
        <v>3</v>
      </c>
      <c r="C46" s="1053" t="s">
        <v>218</v>
      </c>
      <c r="D46" s="1059" t="s">
        <v>484</v>
      </c>
      <c r="E46" s="809" t="s">
        <v>807</v>
      </c>
    </row>
    <row r="47" spans="1:5" ht="12.75">
      <c r="A47" s="1069" t="s">
        <v>209</v>
      </c>
      <c r="B47" s="1070" t="s">
        <v>3</v>
      </c>
      <c r="C47" s="1071" t="s">
        <v>219</v>
      </c>
      <c r="D47" s="1059" t="s">
        <v>200</v>
      </c>
      <c r="E47" s="603" t="s">
        <v>804</v>
      </c>
    </row>
    <row r="48" spans="1:5" ht="12.75">
      <c r="A48" s="1471" t="s">
        <v>279</v>
      </c>
      <c r="B48" s="811" t="s">
        <v>3</v>
      </c>
      <c r="C48" s="603" t="s">
        <v>306</v>
      </c>
      <c r="D48" s="1056" t="s">
        <v>200</v>
      </c>
      <c r="E48" s="603" t="s">
        <v>804</v>
      </c>
    </row>
    <row r="49" spans="1:5" ht="12.75">
      <c r="A49" s="48" t="s">
        <v>293</v>
      </c>
      <c r="B49" s="811" t="s">
        <v>3</v>
      </c>
      <c r="C49" s="603" t="s">
        <v>307</v>
      </c>
      <c r="D49" s="1056" t="s">
        <v>200</v>
      </c>
      <c r="E49" s="603" t="s">
        <v>804</v>
      </c>
    </row>
    <row r="50" spans="1:5" ht="12.75">
      <c r="A50" s="136" t="s">
        <v>294</v>
      </c>
      <c r="B50" s="811" t="s">
        <v>3</v>
      </c>
      <c r="C50" s="603" t="s">
        <v>308</v>
      </c>
      <c r="D50" s="1056" t="s">
        <v>190</v>
      </c>
      <c r="E50" s="603" t="s">
        <v>805</v>
      </c>
    </row>
    <row r="51" spans="1:5" ht="12.75">
      <c r="A51" s="136" t="s">
        <v>295</v>
      </c>
      <c r="B51" s="811" t="s">
        <v>3</v>
      </c>
      <c r="C51" s="603" t="s">
        <v>309</v>
      </c>
      <c r="D51" s="1056" t="s">
        <v>198</v>
      </c>
      <c r="E51" s="809" t="s">
        <v>807</v>
      </c>
    </row>
    <row r="52" spans="1:5" ht="12.75">
      <c r="A52" s="100" t="s">
        <v>290</v>
      </c>
      <c r="B52" s="811" t="s">
        <v>4</v>
      </c>
      <c r="C52" s="603" t="s">
        <v>310</v>
      </c>
      <c r="D52" s="1056" t="s">
        <v>189</v>
      </c>
      <c r="E52" s="603" t="s">
        <v>805</v>
      </c>
    </row>
    <row r="53" spans="1:5" ht="12.75">
      <c r="A53" s="100" t="s">
        <v>296</v>
      </c>
      <c r="B53" s="811" t="s">
        <v>3</v>
      </c>
      <c r="C53" s="603" t="s">
        <v>309</v>
      </c>
      <c r="D53" s="1056" t="s">
        <v>198</v>
      </c>
      <c r="E53" s="809" t="s">
        <v>807</v>
      </c>
    </row>
    <row r="54" spans="1:5" ht="12.75">
      <c r="A54" s="408" t="s">
        <v>698</v>
      </c>
      <c r="B54" s="350" t="s">
        <v>238</v>
      </c>
      <c r="C54" s="346" t="s">
        <v>214</v>
      </c>
      <c r="D54" s="1369" t="s">
        <v>200</v>
      </c>
      <c r="E54" s="603" t="s">
        <v>804</v>
      </c>
    </row>
    <row r="55" spans="1:5" ht="12.75">
      <c r="A55" s="1069" t="s">
        <v>699</v>
      </c>
      <c r="B55" s="1054" t="s">
        <v>238</v>
      </c>
      <c r="C55" s="1076" t="s">
        <v>255</v>
      </c>
      <c r="D55" s="1059" t="s">
        <v>200</v>
      </c>
      <c r="E55" s="603" t="s">
        <v>804</v>
      </c>
    </row>
    <row r="56" spans="1:5" ht="12.75">
      <c r="A56" s="1069" t="s">
        <v>693</v>
      </c>
      <c r="B56" s="1054" t="s">
        <v>238</v>
      </c>
      <c r="C56" s="1076" t="s">
        <v>255</v>
      </c>
      <c r="D56" s="1059" t="s">
        <v>200</v>
      </c>
      <c r="E56" s="603" t="s">
        <v>804</v>
      </c>
    </row>
    <row r="57" spans="1:5" ht="12.75">
      <c r="A57" s="1069" t="s">
        <v>692</v>
      </c>
      <c r="B57" s="1054" t="s">
        <v>4</v>
      </c>
      <c r="C57" s="1076" t="s">
        <v>255</v>
      </c>
      <c r="D57" s="1059" t="s">
        <v>200</v>
      </c>
      <c r="E57" s="603" t="s">
        <v>804</v>
      </c>
    </row>
    <row r="58" spans="1:5" ht="12.75">
      <c r="A58" s="511" t="s">
        <v>689</v>
      </c>
      <c r="B58" s="350" t="s">
        <v>238</v>
      </c>
      <c r="C58" s="346" t="s">
        <v>214</v>
      </c>
      <c r="D58" s="1369" t="s">
        <v>200</v>
      </c>
      <c r="E58" s="603" t="s">
        <v>804</v>
      </c>
    </row>
    <row r="59" spans="1:5" ht="12.75">
      <c r="A59" s="1096" t="s">
        <v>691</v>
      </c>
      <c r="B59" s="1054" t="s">
        <v>238</v>
      </c>
      <c r="C59" s="1076" t="s">
        <v>256</v>
      </c>
      <c r="D59" s="1059" t="s">
        <v>484</v>
      </c>
      <c r="E59" s="809" t="s">
        <v>807</v>
      </c>
    </row>
    <row r="60" spans="1:5" ht="12.75">
      <c r="A60" s="411" t="s">
        <v>432</v>
      </c>
      <c r="B60" s="350" t="s">
        <v>238</v>
      </c>
      <c r="C60" s="347" t="s">
        <v>201</v>
      </c>
      <c r="D60" s="1536" t="s">
        <v>198</v>
      </c>
      <c r="E60" s="809" t="s">
        <v>807</v>
      </c>
    </row>
    <row r="61" spans="1:5" ht="12.75">
      <c r="A61" s="1535" t="s">
        <v>687</v>
      </c>
      <c r="B61" s="1054" t="s">
        <v>238</v>
      </c>
      <c r="C61" s="1076" t="s">
        <v>256</v>
      </c>
      <c r="D61" s="1059" t="s">
        <v>484</v>
      </c>
      <c r="E61" s="809" t="s">
        <v>807</v>
      </c>
    </row>
    <row r="62" spans="1:5" ht="12.75">
      <c r="A62" s="411" t="s">
        <v>246</v>
      </c>
      <c r="B62" s="350" t="s">
        <v>238</v>
      </c>
      <c r="C62" s="347" t="s">
        <v>201</v>
      </c>
      <c r="D62" s="1536" t="s">
        <v>198</v>
      </c>
      <c r="E62" s="809" t="s">
        <v>807</v>
      </c>
    </row>
    <row r="63" spans="1:5" ht="12.75">
      <c r="A63" s="100" t="s">
        <v>289</v>
      </c>
      <c r="B63" s="811" t="s">
        <v>4</v>
      </c>
      <c r="C63" s="603" t="s">
        <v>312</v>
      </c>
      <c r="D63" s="1056" t="s">
        <v>487</v>
      </c>
      <c r="E63" s="809" t="s">
        <v>809</v>
      </c>
    </row>
    <row r="64" spans="1:5" ht="12.75">
      <c r="A64" s="214" t="s">
        <v>621</v>
      </c>
      <c r="B64" s="812" t="s">
        <v>3</v>
      </c>
      <c r="C64" s="809" t="s">
        <v>227</v>
      </c>
      <c r="D64" s="1060" t="s">
        <v>200</v>
      </c>
      <c r="E64" s="603" t="s">
        <v>804</v>
      </c>
    </row>
    <row r="65" spans="1:5" ht="12.75">
      <c r="A65" s="847" t="s">
        <v>677</v>
      </c>
      <c r="B65" s="812" t="s">
        <v>4</v>
      </c>
      <c r="C65" s="809" t="s">
        <v>214</v>
      </c>
      <c r="D65" s="1060" t="s">
        <v>200</v>
      </c>
      <c r="E65" s="603" t="s">
        <v>804</v>
      </c>
    </row>
    <row r="66" spans="1:5" ht="12.75">
      <c r="A66" s="1096" t="s">
        <v>247</v>
      </c>
      <c r="B66" s="1054" t="s">
        <v>238</v>
      </c>
      <c r="C66" s="1076" t="s">
        <v>256</v>
      </c>
      <c r="D66" s="1059" t="s">
        <v>484</v>
      </c>
      <c r="E66" s="809" t="s">
        <v>807</v>
      </c>
    </row>
    <row r="67" spans="1:5" ht="12.75">
      <c r="A67" s="411" t="s">
        <v>688</v>
      </c>
      <c r="B67" s="350" t="s">
        <v>238</v>
      </c>
      <c r="C67" s="347" t="s">
        <v>201</v>
      </c>
      <c r="D67" s="1536" t="s">
        <v>198</v>
      </c>
      <c r="E67" s="809" t="s">
        <v>807</v>
      </c>
    </row>
    <row r="68" spans="1:5" ht="26.4">
      <c r="A68" s="100" t="s">
        <v>311</v>
      </c>
      <c r="B68" s="811" t="s">
        <v>297</v>
      </c>
      <c r="C68" s="603" t="s">
        <v>348</v>
      </c>
      <c r="D68" s="1056" t="s">
        <v>200</v>
      </c>
      <c r="E68" s="603" t="s">
        <v>804</v>
      </c>
    </row>
    <row r="69" spans="1:5" ht="12.75">
      <c r="A69" s="411" t="s">
        <v>248</v>
      </c>
      <c r="B69" s="350" t="s">
        <v>238</v>
      </c>
      <c r="C69" s="347" t="s">
        <v>201</v>
      </c>
      <c r="D69" s="1536" t="s">
        <v>198</v>
      </c>
      <c r="E69" s="809" t="s">
        <v>807</v>
      </c>
    </row>
    <row r="70" spans="1:6" ht="12.75">
      <c r="A70" s="413" t="s">
        <v>690</v>
      </c>
      <c r="B70" s="350" t="s">
        <v>238</v>
      </c>
      <c r="C70" s="347" t="s">
        <v>322</v>
      </c>
      <c r="D70" s="1369" t="s">
        <v>484</v>
      </c>
      <c r="E70" s="809" t="s">
        <v>807</v>
      </c>
      <c r="F70" s="1316"/>
    </row>
    <row r="71" spans="1:5" ht="12.75">
      <c r="A71" s="411" t="s">
        <v>434</v>
      </c>
      <c r="B71" s="350" t="s">
        <v>238</v>
      </c>
      <c r="C71" s="347" t="s">
        <v>201</v>
      </c>
      <c r="D71" s="1536" t="s">
        <v>198</v>
      </c>
      <c r="E71" s="809" t="s">
        <v>807</v>
      </c>
    </row>
    <row r="72" spans="1:5" ht="12.75">
      <c r="A72" s="411" t="s">
        <v>250</v>
      </c>
      <c r="B72" s="350" t="s">
        <v>238</v>
      </c>
      <c r="C72" s="347" t="s">
        <v>201</v>
      </c>
      <c r="D72" s="1536" t="s">
        <v>198</v>
      </c>
      <c r="E72" s="809" t="s">
        <v>807</v>
      </c>
    </row>
    <row r="73" spans="1:5" ht="12.75">
      <c r="A73" s="1105" t="s">
        <v>288</v>
      </c>
      <c r="B73" s="1070" t="s">
        <v>3</v>
      </c>
      <c r="C73" s="1076" t="s">
        <v>313</v>
      </c>
      <c r="D73" s="1059" t="s">
        <v>189</v>
      </c>
      <c r="E73" s="809" t="s">
        <v>805</v>
      </c>
    </row>
    <row r="74" spans="1:5" ht="12.75">
      <c r="A74" s="1105" t="s">
        <v>287</v>
      </c>
      <c r="B74" s="1054" t="s">
        <v>4</v>
      </c>
      <c r="C74" s="1076" t="s">
        <v>313</v>
      </c>
      <c r="D74" s="1059" t="s">
        <v>189</v>
      </c>
      <c r="E74" s="603" t="s">
        <v>805</v>
      </c>
    </row>
    <row r="75" spans="1:5" ht="12.75">
      <c r="A75" s="100" t="s">
        <v>286</v>
      </c>
      <c r="B75" s="811" t="s">
        <v>4</v>
      </c>
      <c r="C75" s="603" t="s">
        <v>310</v>
      </c>
      <c r="D75" s="1060" t="s">
        <v>189</v>
      </c>
      <c r="E75" s="603" t="s">
        <v>805</v>
      </c>
    </row>
    <row r="76" spans="1:5" ht="12.75">
      <c r="A76" s="1105" t="s">
        <v>285</v>
      </c>
      <c r="B76" s="1054" t="s">
        <v>4</v>
      </c>
      <c r="C76" s="1053" t="s">
        <v>314</v>
      </c>
      <c r="D76" s="1059" t="s">
        <v>202</v>
      </c>
      <c r="E76" s="603" t="s">
        <v>158</v>
      </c>
    </row>
    <row r="77" spans="1:5" ht="12.75">
      <c r="A77" s="100" t="s">
        <v>298</v>
      </c>
      <c r="B77" s="811" t="s">
        <v>4</v>
      </c>
      <c r="C77" s="603" t="s">
        <v>309</v>
      </c>
      <c r="D77" s="1056" t="s">
        <v>198</v>
      </c>
      <c r="E77" s="809" t="s">
        <v>807</v>
      </c>
    </row>
    <row r="78" spans="1:5" ht="12.75">
      <c r="A78" s="1105" t="s">
        <v>421</v>
      </c>
      <c r="B78" s="1054" t="s">
        <v>3</v>
      </c>
      <c r="C78" s="1053" t="s">
        <v>315</v>
      </c>
      <c r="D78" s="1059" t="s">
        <v>199</v>
      </c>
      <c r="E78" s="809" t="s">
        <v>806</v>
      </c>
    </row>
    <row r="79" spans="1:5" ht="12.75">
      <c r="A79" s="1516" t="s">
        <v>420</v>
      </c>
      <c r="B79" s="811" t="s">
        <v>3</v>
      </c>
      <c r="C79" s="1544" t="s">
        <v>262</v>
      </c>
      <c r="D79" s="1056" t="s">
        <v>202</v>
      </c>
      <c r="E79" s="603" t="s">
        <v>805</v>
      </c>
    </row>
    <row r="80" spans="1:6" ht="13.8" thickBot="1">
      <c r="A80" s="955" t="s">
        <v>629</v>
      </c>
      <c r="B80" s="813" t="s">
        <v>3</v>
      </c>
      <c r="C80" s="604" t="s">
        <v>346</v>
      </c>
      <c r="D80" s="1556" t="s">
        <v>487</v>
      </c>
      <c r="E80" s="809" t="s">
        <v>809</v>
      </c>
      <c r="F80" s="1316"/>
    </row>
    <row r="81" spans="1:5" ht="12.75">
      <c r="A81" s="1517" t="s">
        <v>550</v>
      </c>
      <c r="B81" s="1102" t="s">
        <v>3</v>
      </c>
      <c r="C81" s="1058" t="s">
        <v>347</v>
      </c>
      <c r="D81" s="1550" t="s">
        <v>189</v>
      </c>
      <c r="E81" s="603" t="s">
        <v>804</v>
      </c>
    </row>
    <row r="82" spans="1:5" ht="12.75">
      <c r="A82" s="1099" t="s">
        <v>258</v>
      </c>
      <c r="B82" s="1102" t="s">
        <v>3</v>
      </c>
      <c r="C82" s="1547" t="s">
        <v>265</v>
      </c>
      <c r="D82" s="1557" t="s">
        <v>221</v>
      </c>
      <c r="E82" s="603" t="s">
        <v>804</v>
      </c>
    </row>
    <row r="83" spans="1:5" ht="12.75">
      <c r="A83" s="1099" t="s">
        <v>259</v>
      </c>
      <c r="B83" s="1098" t="s">
        <v>3</v>
      </c>
      <c r="C83" s="1053" t="s">
        <v>212</v>
      </c>
      <c r="D83" s="1059" t="s">
        <v>200</v>
      </c>
      <c r="E83" s="603" t="s">
        <v>804</v>
      </c>
    </row>
    <row r="84" spans="1:5" ht="12.75">
      <c r="A84" s="1101" t="s">
        <v>630</v>
      </c>
      <c r="B84" s="1098" t="s">
        <v>3</v>
      </c>
      <c r="C84" s="1053" t="s">
        <v>267</v>
      </c>
      <c r="D84" s="1059" t="s">
        <v>484</v>
      </c>
      <c r="E84" s="809" t="s">
        <v>807</v>
      </c>
    </row>
    <row r="85" spans="1:5" ht="12.75">
      <c r="A85" s="1100" t="s">
        <v>260</v>
      </c>
      <c r="B85" s="1098" t="s">
        <v>3</v>
      </c>
      <c r="C85" s="1053" t="s">
        <v>264</v>
      </c>
      <c r="D85" s="1059" t="s">
        <v>200</v>
      </c>
      <c r="E85" s="603" t="s">
        <v>804</v>
      </c>
    </row>
    <row r="86" spans="1:5" ht="12.75">
      <c r="A86" s="847" t="s">
        <v>712</v>
      </c>
      <c r="B86" s="1042" t="s">
        <v>3</v>
      </c>
      <c r="C86" s="603" t="s">
        <v>345</v>
      </c>
      <c r="D86" s="1056" t="s">
        <v>407</v>
      </c>
      <c r="E86" s="603" t="s">
        <v>158</v>
      </c>
    </row>
    <row r="87" spans="1:5" ht="12.75">
      <c r="A87" s="1516" t="s">
        <v>261</v>
      </c>
      <c r="B87" s="1539" t="s">
        <v>3</v>
      </c>
      <c r="C87" s="603" t="s">
        <v>263</v>
      </c>
      <c r="D87" s="1056" t="s">
        <v>199</v>
      </c>
      <c r="E87" s="603" t="s">
        <v>806</v>
      </c>
    </row>
    <row r="88" spans="1:5" ht="12.75">
      <c r="A88" s="1532" t="s">
        <v>251</v>
      </c>
      <c r="B88" s="1542" t="s">
        <v>238</v>
      </c>
      <c r="C88" s="1548" t="s">
        <v>201</v>
      </c>
      <c r="D88" s="1558" t="s">
        <v>198</v>
      </c>
      <c r="E88" s="809" t="s">
        <v>807</v>
      </c>
    </row>
    <row r="89" spans="1:5" ht="13.8" thickBot="1">
      <c r="A89" s="1518" t="s">
        <v>436</v>
      </c>
      <c r="B89" s="1540" t="s">
        <v>238</v>
      </c>
      <c r="C89" s="1545" t="s">
        <v>201</v>
      </c>
      <c r="D89" s="1559" t="s">
        <v>198</v>
      </c>
      <c r="E89" s="809" t="s">
        <v>807</v>
      </c>
    </row>
    <row r="90" spans="1:5" ht="12.75">
      <c r="A90" s="1521" t="s">
        <v>252</v>
      </c>
      <c r="B90" s="1058" t="s">
        <v>238</v>
      </c>
      <c r="C90" s="1546" t="s">
        <v>256</v>
      </c>
      <c r="D90" s="1550" t="s">
        <v>484</v>
      </c>
      <c r="E90" s="809" t="s">
        <v>807</v>
      </c>
    </row>
    <row r="91" spans="1:5" ht="12.75">
      <c r="A91" s="1515" t="s">
        <v>713</v>
      </c>
      <c r="B91" s="1075" t="s">
        <v>6</v>
      </c>
      <c r="C91" s="1071" t="s">
        <v>662</v>
      </c>
      <c r="D91" s="1560" t="s">
        <v>802</v>
      </c>
      <c r="E91" s="603" t="s">
        <v>805</v>
      </c>
    </row>
    <row r="92" spans="1:5" ht="12.75">
      <c r="A92" s="1525" t="s">
        <v>686</v>
      </c>
      <c r="B92" s="1053" t="s">
        <v>238</v>
      </c>
      <c r="C92" s="1076" t="s">
        <v>256</v>
      </c>
      <c r="D92" s="1059" t="s">
        <v>484</v>
      </c>
      <c r="E92" s="809" t="s">
        <v>807</v>
      </c>
    </row>
    <row r="93" spans="1:5" ht="12.75">
      <c r="A93" s="1525" t="s">
        <v>685</v>
      </c>
      <c r="B93" s="1053" t="s">
        <v>238</v>
      </c>
      <c r="C93" s="1076" t="s">
        <v>256</v>
      </c>
      <c r="D93" s="1059" t="s">
        <v>484</v>
      </c>
      <c r="E93" s="809" t="s">
        <v>807</v>
      </c>
    </row>
    <row r="94" spans="1:5" ht="12.75">
      <c r="A94" s="1526" t="s">
        <v>253</v>
      </c>
      <c r="B94" s="346" t="s">
        <v>238</v>
      </c>
      <c r="C94" s="347" t="s">
        <v>201</v>
      </c>
      <c r="D94" s="1536" t="s">
        <v>198</v>
      </c>
      <c r="E94" s="809" t="s">
        <v>807</v>
      </c>
    </row>
    <row r="95" spans="1:6" ht="13.8" thickBot="1">
      <c r="A95" s="1534" t="s">
        <v>678</v>
      </c>
      <c r="B95" s="348" t="s">
        <v>238</v>
      </c>
      <c r="C95" s="1545" t="s">
        <v>322</v>
      </c>
      <c r="D95" s="1561" t="s">
        <v>484</v>
      </c>
      <c r="E95" s="809" t="s">
        <v>807</v>
      </c>
      <c r="F95" s="1316"/>
    </row>
    <row r="96" spans="1:5" ht="12.75">
      <c r="A96" s="1529" t="s">
        <v>680</v>
      </c>
      <c r="B96" s="1537" t="s">
        <v>238</v>
      </c>
      <c r="C96" s="1546" t="s">
        <v>256</v>
      </c>
      <c r="D96" s="1550" t="s">
        <v>484</v>
      </c>
      <c r="E96" s="809" t="s">
        <v>807</v>
      </c>
    </row>
    <row r="97" spans="1:5" ht="12.75">
      <c r="A97" s="48" t="s">
        <v>284</v>
      </c>
      <c r="B97" s="811" t="s">
        <v>3</v>
      </c>
      <c r="C97" s="603" t="s">
        <v>316</v>
      </c>
      <c r="D97" s="1056" t="s">
        <v>202</v>
      </c>
      <c r="E97" s="603" t="s">
        <v>158</v>
      </c>
    </row>
    <row r="98" spans="1:5" ht="12.75">
      <c r="A98" s="317" t="s">
        <v>283</v>
      </c>
      <c r="B98" s="811" t="s">
        <v>4</v>
      </c>
      <c r="C98" s="603" t="s">
        <v>310</v>
      </c>
      <c r="D98" s="1056" t="s">
        <v>189</v>
      </c>
      <c r="E98" s="603" t="s">
        <v>805</v>
      </c>
    </row>
    <row r="99" spans="1:5" ht="12.75">
      <c r="A99" s="1096" t="s">
        <v>445</v>
      </c>
      <c r="B99" s="1054" t="s">
        <v>3</v>
      </c>
      <c r="C99" s="1076" t="s">
        <v>257</v>
      </c>
      <c r="D99" s="1562" t="s">
        <v>198</v>
      </c>
      <c r="E99" s="809" t="s">
        <v>807</v>
      </c>
    </row>
    <row r="100" spans="1:5" ht="12.75">
      <c r="A100" s="413" t="s">
        <v>679</v>
      </c>
      <c r="B100" s="350" t="s">
        <v>238</v>
      </c>
      <c r="C100" s="346" t="s">
        <v>214</v>
      </c>
      <c r="D100" s="1369" t="s">
        <v>200</v>
      </c>
      <c r="E100" s="603" t="s">
        <v>804</v>
      </c>
    </row>
    <row r="101" spans="1:5" ht="12.75">
      <c r="A101" s="412" t="s">
        <v>681</v>
      </c>
      <c r="B101" s="350" t="s">
        <v>3</v>
      </c>
      <c r="C101" s="347" t="s">
        <v>255</v>
      </c>
      <c r="D101" s="1369" t="s">
        <v>200</v>
      </c>
      <c r="E101" s="603" t="s">
        <v>804</v>
      </c>
    </row>
    <row r="102" spans="1:5" ht="12.75">
      <c r="A102" s="806" t="s">
        <v>682</v>
      </c>
      <c r="B102" s="1054" t="s">
        <v>3</v>
      </c>
      <c r="C102" s="1076" t="s">
        <v>257</v>
      </c>
      <c r="D102" s="1562" t="s">
        <v>198</v>
      </c>
      <c r="E102" s="809" t="s">
        <v>807</v>
      </c>
    </row>
    <row r="103" spans="1:5" ht="12.75">
      <c r="A103" s="1096" t="s">
        <v>241</v>
      </c>
      <c r="B103" s="1054" t="s">
        <v>238</v>
      </c>
      <c r="C103" s="1076" t="s">
        <v>257</v>
      </c>
      <c r="D103" s="1562" t="s">
        <v>198</v>
      </c>
      <c r="E103" s="809" t="s">
        <v>807</v>
      </c>
    </row>
    <row r="104" spans="1:5" ht="13.8" thickBot="1">
      <c r="A104" s="1096" t="s">
        <v>242</v>
      </c>
      <c r="B104" s="1054" t="s">
        <v>238</v>
      </c>
      <c r="C104" s="1076" t="s">
        <v>257</v>
      </c>
      <c r="D104" s="1562" t="s">
        <v>198</v>
      </c>
      <c r="E104" s="809" t="s">
        <v>807</v>
      </c>
    </row>
    <row r="105" spans="1:5" ht="12.75">
      <c r="A105" s="1057" t="s">
        <v>719</v>
      </c>
      <c r="B105" s="1059" t="s">
        <v>3</v>
      </c>
      <c r="C105" s="1058" t="s">
        <v>192</v>
      </c>
      <c r="D105" s="1550" t="s">
        <v>190</v>
      </c>
      <c r="E105" s="603" t="s">
        <v>805</v>
      </c>
    </row>
    <row r="106" spans="1:5" ht="12.75">
      <c r="A106" s="828" t="s">
        <v>182</v>
      </c>
      <c r="B106" s="811" t="s">
        <v>3</v>
      </c>
      <c r="C106" s="809" t="s">
        <v>191</v>
      </c>
      <c r="D106" s="1060" t="s">
        <v>189</v>
      </c>
      <c r="E106" s="603" t="s">
        <v>158</v>
      </c>
    </row>
    <row r="107" spans="1:5" ht="12.75">
      <c r="A107" s="1097" t="s">
        <v>183</v>
      </c>
      <c r="B107" s="1054" t="s">
        <v>3</v>
      </c>
      <c r="C107" s="1065" t="s">
        <v>193</v>
      </c>
      <c r="D107" s="1059" t="s">
        <v>189</v>
      </c>
      <c r="E107" s="603" t="s">
        <v>804</v>
      </c>
    </row>
    <row r="108" spans="1:5" ht="12.75">
      <c r="A108" s="1522" t="s">
        <v>412</v>
      </c>
      <c r="B108" s="1054" t="s">
        <v>3</v>
      </c>
      <c r="C108" s="1053" t="s">
        <v>192</v>
      </c>
      <c r="D108" s="1059" t="s">
        <v>190</v>
      </c>
      <c r="E108" s="603" t="s">
        <v>805</v>
      </c>
    </row>
    <row r="109" spans="1:6" ht="12.75">
      <c r="A109" s="232" t="s">
        <v>418</v>
      </c>
      <c r="B109" s="811" t="s">
        <v>3</v>
      </c>
      <c r="C109" s="603" t="s">
        <v>194</v>
      </c>
      <c r="D109" s="1056" t="s">
        <v>484</v>
      </c>
      <c r="E109" s="809" t="s">
        <v>807</v>
      </c>
      <c r="F109" s="1316"/>
    </row>
    <row r="110" spans="1:5" ht="12.75">
      <c r="A110" s="52" t="s">
        <v>184</v>
      </c>
      <c r="B110" s="811" t="s">
        <v>3</v>
      </c>
      <c r="C110" s="603" t="s">
        <v>201</v>
      </c>
      <c r="D110" s="1056" t="s">
        <v>198</v>
      </c>
      <c r="E110" s="809" t="s">
        <v>807</v>
      </c>
    </row>
    <row r="111" spans="1:5" ht="12.75">
      <c r="A111" s="758" t="s">
        <v>185</v>
      </c>
      <c r="B111" s="811" t="s">
        <v>3</v>
      </c>
      <c r="C111" s="603" t="s">
        <v>404</v>
      </c>
      <c r="D111" s="1056" t="s">
        <v>344</v>
      </c>
      <c r="E111" s="809" t="s">
        <v>807</v>
      </c>
    </row>
    <row r="112" spans="1:5" ht="12.75">
      <c r="A112" s="52" t="s">
        <v>186</v>
      </c>
      <c r="B112" s="811" t="s">
        <v>4</v>
      </c>
      <c r="C112" s="603" t="s">
        <v>201</v>
      </c>
      <c r="D112" s="1056" t="s">
        <v>198</v>
      </c>
      <c r="E112" s="809" t="s">
        <v>807</v>
      </c>
    </row>
    <row r="113" spans="1:5" ht="12.75">
      <c r="A113" s="1522" t="s">
        <v>413</v>
      </c>
      <c r="B113" s="1054" t="s">
        <v>3</v>
      </c>
      <c r="C113" s="1053" t="s">
        <v>192</v>
      </c>
      <c r="D113" s="1059" t="s">
        <v>190</v>
      </c>
      <c r="E113" s="603" t="s">
        <v>805</v>
      </c>
    </row>
    <row r="114" spans="1:5" ht="12.75">
      <c r="A114" s="758" t="s">
        <v>670</v>
      </c>
      <c r="B114" s="812" t="s">
        <v>3</v>
      </c>
      <c r="C114" s="603" t="s">
        <v>195</v>
      </c>
      <c r="D114" s="1056" t="s">
        <v>202</v>
      </c>
      <c r="E114" s="603" t="s">
        <v>805</v>
      </c>
    </row>
    <row r="115" spans="1:5" ht="12.75">
      <c r="A115" s="52" t="s">
        <v>459</v>
      </c>
      <c r="B115" s="812" t="s">
        <v>3</v>
      </c>
      <c r="C115" s="809" t="s">
        <v>462</v>
      </c>
      <c r="D115" s="1056" t="s">
        <v>791</v>
      </c>
      <c r="E115" s="603" t="s">
        <v>806</v>
      </c>
    </row>
    <row r="116" spans="1:5" ht="12.75">
      <c r="A116" s="1097" t="s">
        <v>187</v>
      </c>
      <c r="B116" s="1054" t="s">
        <v>3</v>
      </c>
      <c r="C116" s="1053" t="s">
        <v>196</v>
      </c>
      <c r="D116" s="1059" t="s">
        <v>190</v>
      </c>
      <c r="E116" s="603" t="s">
        <v>805</v>
      </c>
    </row>
    <row r="117" spans="1:5" ht="12.75">
      <c r="A117" s="1524" t="s">
        <v>417</v>
      </c>
      <c r="B117" s="1054" t="s">
        <v>3</v>
      </c>
      <c r="C117" s="1053" t="s">
        <v>197</v>
      </c>
      <c r="D117" s="1059" t="s">
        <v>200</v>
      </c>
      <c r="E117" s="603" t="s">
        <v>804</v>
      </c>
    </row>
    <row r="118" spans="1:5" ht="12.75">
      <c r="A118" s="1563" t="s">
        <v>188</v>
      </c>
      <c r="B118" s="1564" t="s">
        <v>3</v>
      </c>
      <c r="C118" s="1565" t="s">
        <v>196</v>
      </c>
      <c r="D118" s="1566" t="s">
        <v>190</v>
      </c>
      <c r="E118" s="603" t="s">
        <v>805</v>
      </c>
    </row>
    <row r="119" spans="1:5" ht="12.75">
      <c r="A119" s="1567" t="s">
        <v>683</v>
      </c>
      <c r="B119" s="1568" t="s">
        <v>238</v>
      </c>
      <c r="C119" s="1568" t="s">
        <v>214</v>
      </c>
      <c r="D119" s="1568" t="s">
        <v>200</v>
      </c>
      <c r="E119" s="1573" t="s">
        <v>804</v>
      </c>
    </row>
    <row r="120" spans="1:5" ht="12.75">
      <c r="A120" s="1569" t="s">
        <v>243</v>
      </c>
      <c r="B120" s="1570" t="s">
        <v>238</v>
      </c>
      <c r="C120" s="1571" t="s">
        <v>255</v>
      </c>
      <c r="D120" s="1570" t="s">
        <v>200</v>
      </c>
      <c r="E120" s="1573" t="s">
        <v>804</v>
      </c>
    </row>
    <row r="121" spans="1:5" ht="12.75">
      <c r="A121" s="1567" t="s">
        <v>684</v>
      </c>
      <c r="B121" s="1568" t="s">
        <v>238</v>
      </c>
      <c r="C121" s="1568" t="s">
        <v>214</v>
      </c>
      <c r="D121" s="1568" t="s">
        <v>200</v>
      </c>
      <c r="E121" s="1573" t="s">
        <v>804</v>
      </c>
    </row>
    <row r="122" spans="1:5" ht="13.8" thickBot="1">
      <c r="A122" s="1572" t="s">
        <v>674</v>
      </c>
      <c r="B122" s="68" t="s">
        <v>4</v>
      </c>
      <c r="C122" s="68" t="s">
        <v>220</v>
      </c>
      <c r="D122" s="68" t="s">
        <v>189</v>
      </c>
      <c r="E122" s="1470" t="s">
        <v>805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 topLeftCell="A1">
      <selection activeCell="D18" sqref="D18"/>
    </sheetView>
  </sheetViews>
  <sheetFormatPr defaultColWidth="9.140625" defaultRowHeight="12.75"/>
  <cols>
    <col min="1" max="1" width="42.140625" style="0" customWidth="1"/>
    <col min="2" max="2" width="12.8515625" style="0" customWidth="1"/>
    <col min="3" max="3" width="29.8515625" style="0" customWidth="1"/>
    <col min="4" max="4" width="30.7109375" style="0" customWidth="1"/>
  </cols>
  <sheetData>
    <row r="1" spans="1:5" ht="13.8">
      <c r="A1" s="1130" t="s">
        <v>20</v>
      </c>
      <c r="B1" s="1130" t="s">
        <v>178</v>
      </c>
      <c r="C1" s="1130" t="s">
        <v>179</v>
      </c>
      <c r="D1" s="1130" t="s">
        <v>180</v>
      </c>
      <c r="E1" s="1549" t="s">
        <v>803</v>
      </c>
    </row>
    <row r="2" spans="1:5" ht="12.75">
      <c r="A2" s="1615" t="s">
        <v>694</v>
      </c>
      <c r="B2" s="1577" t="s">
        <v>4</v>
      </c>
      <c r="C2" s="1568" t="s">
        <v>214</v>
      </c>
      <c r="D2" s="1568" t="s">
        <v>200</v>
      </c>
      <c r="E2" s="68" t="s">
        <v>804</v>
      </c>
    </row>
    <row r="3" spans="1:5" ht="12.75">
      <c r="A3" s="1616" t="s">
        <v>431</v>
      </c>
      <c r="B3" s="1570" t="s">
        <v>237</v>
      </c>
      <c r="C3" s="1570" t="s">
        <v>244</v>
      </c>
      <c r="D3" s="1570" t="s">
        <v>200</v>
      </c>
      <c r="E3" s="1570" t="s">
        <v>804</v>
      </c>
    </row>
    <row r="4" spans="1:5" ht="12.75">
      <c r="A4" s="1616" t="s">
        <v>695</v>
      </c>
      <c r="B4" s="1570" t="s">
        <v>4</v>
      </c>
      <c r="C4" s="1571" t="s">
        <v>255</v>
      </c>
      <c r="D4" s="1570" t="s">
        <v>200</v>
      </c>
      <c r="E4" s="1570" t="s">
        <v>804</v>
      </c>
    </row>
    <row r="5" spans="1:5" ht="12.75">
      <c r="A5" s="37" t="s">
        <v>291</v>
      </c>
      <c r="B5" s="68" t="s">
        <v>3</v>
      </c>
      <c r="C5" s="68" t="s">
        <v>301</v>
      </c>
      <c r="D5" s="68" t="s">
        <v>200</v>
      </c>
      <c r="E5" s="68" t="s">
        <v>804</v>
      </c>
    </row>
    <row r="6" spans="1:5" ht="12.75">
      <c r="A6" s="1617" t="s">
        <v>270</v>
      </c>
      <c r="B6" s="1570" t="s">
        <v>3</v>
      </c>
      <c r="C6" s="1570" t="s">
        <v>274</v>
      </c>
      <c r="D6" s="1570" t="s">
        <v>493</v>
      </c>
      <c r="E6" s="1570" t="s">
        <v>804</v>
      </c>
    </row>
    <row r="7" spans="1:5" ht="12.75">
      <c r="A7" s="1618" t="s">
        <v>292</v>
      </c>
      <c r="B7" s="68" t="s">
        <v>3</v>
      </c>
      <c r="C7" s="68" t="s">
        <v>305</v>
      </c>
      <c r="D7" s="68" t="s">
        <v>200</v>
      </c>
      <c r="E7" s="68" t="s">
        <v>804</v>
      </c>
    </row>
    <row r="8" spans="1:5" ht="12.75">
      <c r="A8" s="37" t="s">
        <v>317</v>
      </c>
      <c r="B8" s="68" t="s">
        <v>4</v>
      </c>
      <c r="C8" s="68" t="s">
        <v>320</v>
      </c>
      <c r="D8" s="68" t="s">
        <v>200</v>
      </c>
      <c r="E8" s="68" t="s">
        <v>804</v>
      </c>
    </row>
    <row r="9" spans="1:5" ht="12.75">
      <c r="A9" s="1574" t="s">
        <v>223</v>
      </c>
      <c r="B9" s="224" t="s">
        <v>3</v>
      </c>
      <c r="C9" s="224" t="s">
        <v>226</v>
      </c>
      <c r="D9" s="224" t="s">
        <v>200</v>
      </c>
      <c r="E9" s="68" t="s">
        <v>804</v>
      </c>
    </row>
    <row r="10" spans="1:5" ht="12.75">
      <c r="A10" s="1616" t="s">
        <v>696</v>
      </c>
      <c r="B10" s="1570" t="s">
        <v>4</v>
      </c>
      <c r="C10" s="1571" t="s">
        <v>255</v>
      </c>
      <c r="D10" s="1570" t="s">
        <v>200</v>
      </c>
      <c r="E10" s="1570" t="s">
        <v>804</v>
      </c>
    </row>
    <row r="11" spans="1:5" ht="12.75">
      <c r="A11" s="1619" t="s">
        <v>230</v>
      </c>
      <c r="B11" s="224" t="s">
        <v>4</v>
      </c>
      <c r="C11" s="224" t="s">
        <v>234</v>
      </c>
      <c r="D11" s="224" t="s">
        <v>221</v>
      </c>
      <c r="E11" s="68" t="s">
        <v>804</v>
      </c>
    </row>
    <row r="12" spans="1:5" ht="12.75">
      <c r="A12" s="1619" t="s">
        <v>231</v>
      </c>
      <c r="B12" s="224" t="s">
        <v>4</v>
      </c>
      <c r="C12" s="224" t="s">
        <v>214</v>
      </c>
      <c r="D12" s="224" t="s">
        <v>200</v>
      </c>
      <c r="E12" s="68" t="s">
        <v>804</v>
      </c>
    </row>
    <row r="13" spans="1:5" ht="12.75">
      <c r="A13" s="1590" t="s">
        <v>232</v>
      </c>
      <c r="B13" s="1578" t="s">
        <v>3</v>
      </c>
      <c r="C13" s="1578" t="s">
        <v>722</v>
      </c>
      <c r="D13" s="1578" t="s">
        <v>189</v>
      </c>
      <c r="E13" s="1570" t="s">
        <v>804</v>
      </c>
    </row>
    <row r="14" spans="1:5" ht="12.75">
      <c r="A14" s="1594" t="s">
        <v>203</v>
      </c>
      <c r="B14" s="69" t="s">
        <v>3</v>
      </c>
      <c r="C14" s="68" t="s">
        <v>211</v>
      </c>
      <c r="D14" s="68" t="s">
        <v>221</v>
      </c>
      <c r="E14" s="68" t="s">
        <v>804</v>
      </c>
    </row>
    <row r="15" spans="1:5" ht="12.75">
      <c r="A15" s="1591" t="s">
        <v>204</v>
      </c>
      <c r="B15" s="1570" t="s">
        <v>3</v>
      </c>
      <c r="C15" s="1570" t="s">
        <v>212</v>
      </c>
      <c r="D15" s="1570" t="s">
        <v>221</v>
      </c>
      <c r="E15" s="1570" t="s">
        <v>804</v>
      </c>
    </row>
    <row r="16" spans="1:5" ht="12.75">
      <c r="A16" s="1592" t="s">
        <v>672</v>
      </c>
      <c r="B16" s="1583" t="s">
        <v>3</v>
      </c>
      <c r="C16" s="1570" t="s">
        <v>213</v>
      </c>
      <c r="D16" s="1570" t="s">
        <v>221</v>
      </c>
      <c r="E16" s="1570" t="s">
        <v>804</v>
      </c>
    </row>
    <row r="17" spans="1:5" ht="12.75">
      <c r="A17" s="1620" t="s">
        <v>441</v>
      </c>
      <c r="B17" s="1570" t="s">
        <v>3</v>
      </c>
      <c r="C17" s="1570" t="s">
        <v>255</v>
      </c>
      <c r="D17" s="1570" t="s">
        <v>200</v>
      </c>
      <c r="E17" s="1570" t="s">
        <v>804</v>
      </c>
    </row>
    <row r="18" spans="1:5" ht="26.4">
      <c r="A18" s="1621" t="s">
        <v>671</v>
      </c>
      <c r="B18" s="68" t="s">
        <v>4</v>
      </c>
      <c r="C18" s="1568" t="s">
        <v>214</v>
      </c>
      <c r="D18" s="68" t="s">
        <v>200</v>
      </c>
      <c r="E18" s="68" t="s">
        <v>804</v>
      </c>
    </row>
    <row r="19" spans="1:5" ht="12.75">
      <c r="A19" s="1591" t="s">
        <v>206</v>
      </c>
      <c r="B19" s="1570" t="s">
        <v>3</v>
      </c>
      <c r="C19" s="1570" t="s">
        <v>216</v>
      </c>
      <c r="D19" s="1570" t="s">
        <v>221</v>
      </c>
      <c r="E19" s="1570" t="s">
        <v>804</v>
      </c>
    </row>
    <row r="20" spans="1:5" ht="12.75">
      <c r="A20" s="1591" t="s">
        <v>207</v>
      </c>
      <c r="B20" s="1570" t="s">
        <v>3</v>
      </c>
      <c r="C20" s="1570" t="s">
        <v>217</v>
      </c>
      <c r="D20" s="1570" t="s">
        <v>200</v>
      </c>
      <c r="E20" s="1570" t="s">
        <v>804</v>
      </c>
    </row>
    <row r="21" spans="1:5" ht="12.75">
      <c r="A21" s="1569" t="s">
        <v>209</v>
      </c>
      <c r="B21" s="1571" t="s">
        <v>3</v>
      </c>
      <c r="C21" s="1584" t="s">
        <v>219</v>
      </c>
      <c r="D21" s="1570" t="s">
        <v>200</v>
      </c>
      <c r="E21" s="1570" t="s">
        <v>804</v>
      </c>
    </row>
    <row r="22" spans="1:5" ht="12.75">
      <c r="A22" s="1586" t="s">
        <v>279</v>
      </c>
      <c r="B22" s="68" t="s">
        <v>3</v>
      </c>
      <c r="C22" s="68" t="s">
        <v>306</v>
      </c>
      <c r="D22" s="68" t="s">
        <v>200</v>
      </c>
      <c r="E22" s="68" t="s">
        <v>804</v>
      </c>
    </row>
    <row r="23" spans="1:5" ht="12.75">
      <c r="A23" s="1586" t="s">
        <v>293</v>
      </c>
      <c r="B23" s="68" t="s">
        <v>3</v>
      </c>
      <c r="C23" s="68" t="s">
        <v>307</v>
      </c>
      <c r="D23" s="68" t="s">
        <v>200</v>
      </c>
      <c r="E23" s="68" t="s">
        <v>804</v>
      </c>
    </row>
    <row r="24" spans="1:5" ht="12.75">
      <c r="A24" s="1593" t="s">
        <v>698</v>
      </c>
      <c r="B24" s="1568" t="s">
        <v>238</v>
      </c>
      <c r="C24" s="1568" t="s">
        <v>214</v>
      </c>
      <c r="D24" s="1568" t="s">
        <v>200</v>
      </c>
      <c r="E24" s="68" t="s">
        <v>804</v>
      </c>
    </row>
    <row r="25" spans="1:5" ht="12.75">
      <c r="A25" s="1569" t="s">
        <v>699</v>
      </c>
      <c r="B25" s="1570" t="s">
        <v>238</v>
      </c>
      <c r="C25" s="1571" t="s">
        <v>255</v>
      </c>
      <c r="D25" s="1570" t="s">
        <v>200</v>
      </c>
      <c r="E25" s="1570" t="s">
        <v>804</v>
      </c>
    </row>
    <row r="26" spans="1:5" ht="12.75">
      <c r="A26" s="1569" t="s">
        <v>693</v>
      </c>
      <c r="B26" s="1570" t="s">
        <v>238</v>
      </c>
      <c r="C26" s="1571" t="s">
        <v>255</v>
      </c>
      <c r="D26" s="1570" t="s">
        <v>200</v>
      </c>
      <c r="E26" s="1570" t="s">
        <v>804</v>
      </c>
    </row>
    <row r="27" spans="1:5" ht="12.75">
      <c r="A27" s="1569" t="s">
        <v>692</v>
      </c>
      <c r="B27" s="1570" t="s">
        <v>4</v>
      </c>
      <c r="C27" s="1571" t="s">
        <v>255</v>
      </c>
      <c r="D27" s="1570" t="s">
        <v>200</v>
      </c>
      <c r="E27" s="1570" t="s">
        <v>804</v>
      </c>
    </row>
    <row r="28" spans="1:5" ht="12.75">
      <c r="A28" s="1567" t="s">
        <v>689</v>
      </c>
      <c r="B28" s="1568" t="s">
        <v>238</v>
      </c>
      <c r="C28" s="1568" t="s">
        <v>214</v>
      </c>
      <c r="D28" s="1568" t="s">
        <v>200</v>
      </c>
      <c r="E28" s="68" t="s">
        <v>804</v>
      </c>
    </row>
    <row r="29" spans="1:5" ht="12.75">
      <c r="A29" s="264" t="s">
        <v>621</v>
      </c>
      <c r="B29" s="224" t="s">
        <v>3</v>
      </c>
      <c r="C29" s="224" t="s">
        <v>227</v>
      </c>
      <c r="D29" s="224" t="s">
        <v>200</v>
      </c>
      <c r="E29" s="68" t="s">
        <v>804</v>
      </c>
    </row>
    <row r="30" spans="1:5" ht="12.75">
      <c r="A30" s="1574" t="s">
        <v>677</v>
      </c>
      <c r="B30" s="224" t="s">
        <v>4</v>
      </c>
      <c r="C30" s="224" t="s">
        <v>214</v>
      </c>
      <c r="D30" s="224" t="s">
        <v>200</v>
      </c>
      <c r="E30" s="68" t="s">
        <v>804</v>
      </c>
    </row>
    <row r="31" spans="1:6" ht="26.4">
      <c r="A31" s="1595" t="s">
        <v>311</v>
      </c>
      <c r="B31" s="68" t="s">
        <v>297</v>
      </c>
      <c r="C31" s="68" t="s">
        <v>348</v>
      </c>
      <c r="D31" s="68" t="s">
        <v>200</v>
      </c>
      <c r="E31" s="68" t="s">
        <v>804</v>
      </c>
      <c r="F31" s="1575"/>
    </row>
    <row r="32" spans="1:5" ht="12.75">
      <c r="A32" s="1617" t="s">
        <v>550</v>
      </c>
      <c r="B32" s="1570" t="s">
        <v>3</v>
      </c>
      <c r="C32" s="1570" t="s">
        <v>347</v>
      </c>
      <c r="D32" s="1570" t="s">
        <v>189</v>
      </c>
      <c r="E32" s="1570" t="s">
        <v>804</v>
      </c>
    </row>
    <row r="33" spans="1:5" ht="12.75">
      <c r="A33" s="1589" t="s">
        <v>258</v>
      </c>
      <c r="B33" s="1570" t="s">
        <v>3</v>
      </c>
      <c r="C33" s="1570" t="s">
        <v>265</v>
      </c>
      <c r="D33" s="1578" t="s">
        <v>221</v>
      </c>
      <c r="E33" s="1570" t="s">
        <v>804</v>
      </c>
    </row>
    <row r="34" spans="1:5" ht="12.75">
      <c r="A34" s="1589" t="s">
        <v>259</v>
      </c>
      <c r="B34" s="1570" t="s">
        <v>3</v>
      </c>
      <c r="C34" s="1570" t="s">
        <v>212</v>
      </c>
      <c r="D34" s="1570" t="s">
        <v>200</v>
      </c>
      <c r="E34" s="1570" t="s">
        <v>804</v>
      </c>
    </row>
    <row r="35" spans="1:5" ht="12.75">
      <c r="A35" s="1622" t="s">
        <v>260</v>
      </c>
      <c r="B35" s="1570" t="s">
        <v>3</v>
      </c>
      <c r="C35" s="1570" t="s">
        <v>264</v>
      </c>
      <c r="D35" s="1570" t="s">
        <v>200</v>
      </c>
      <c r="E35" s="1570" t="s">
        <v>804</v>
      </c>
    </row>
    <row r="36" spans="1:5" ht="12.75">
      <c r="A36" s="1587" t="s">
        <v>679</v>
      </c>
      <c r="B36" s="1568" t="s">
        <v>238</v>
      </c>
      <c r="C36" s="1568" t="s">
        <v>214</v>
      </c>
      <c r="D36" s="1568" t="s">
        <v>200</v>
      </c>
      <c r="E36" s="68" t="s">
        <v>804</v>
      </c>
    </row>
    <row r="37" spans="1:6" ht="12.75">
      <c r="A37" s="1576" t="s">
        <v>681</v>
      </c>
      <c r="B37" s="1568" t="s">
        <v>3</v>
      </c>
      <c r="C37" s="1577" t="s">
        <v>255</v>
      </c>
      <c r="D37" s="1568" t="s">
        <v>200</v>
      </c>
      <c r="E37" s="68" t="s">
        <v>804</v>
      </c>
      <c r="F37" s="1575"/>
    </row>
    <row r="38" spans="1:5" ht="12.75">
      <c r="A38" s="1617" t="s">
        <v>183</v>
      </c>
      <c r="B38" s="1570" t="s">
        <v>3</v>
      </c>
      <c r="C38" s="1578" t="s">
        <v>193</v>
      </c>
      <c r="D38" s="1570" t="s">
        <v>189</v>
      </c>
      <c r="E38" s="1570" t="s">
        <v>804</v>
      </c>
    </row>
    <row r="39" spans="1:6" ht="12.75">
      <c r="A39" s="1591" t="s">
        <v>417</v>
      </c>
      <c r="B39" s="1570" t="s">
        <v>3</v>
      </c>
      <c r="C39" s="1570" t="s">
        <v>197</v>
      </c>
      <c r="D39" s="1570" t="s">
        <v>200</v>
      </c>
      <c r="E39" s="1570" t="s">
        <v>804</v>
      </c>
      <c r="F39" s="1575"/>
    </row>
    <row r="40" spans="1:5" ht="12.75">
      <c r="A40" s="1567" t="s">
        <v>683</v>
      </c>
      <c r="B40" s="1568" t="s">
        <v>238</v>
      </c>
      <c r="C40" s="1568" t="s">
        <v>214</v>
      </c>
      <c r="D40" s="1568" t="s">
        <v>200</v>
      </c>
      <c r="E40" s="68" t="s">
        <v>804</v>
      </c>
    </row>
    <row r="41" spans="1:5" ht="12.75">
      <c r="A41" s="1569" t="s">
        <v>243</v>
      </c>
      <c r="B41" s="1570" t="s">
        <v>238</v>
      </c>
      <c r="C41" s="1571" t="s">
        <v>255</v>
      </c>
      <c r="D41" s="1570" t="s">
        <v>200</v>
      </c>
      <c r="E41" s="1570" t="s">
        <v>804</v>
      </c>
    </row>
    <row r="42" spans="1:5" ht="12.75">
      <c r="A42" s="1567" t="s">
        <v>684</v>
      </c>
      <c r="B42" s="1568" t="s">
        <v>238</v>
      </c>
      <c r="C42" s="1568" t="s">
        <v>214</v>
      </c>
      <c r="D42" s="1568" t="s">
        <v>200</v>
      </c>
      <c r="E42" s="68" t="s">
        <v>804</v>
      </c>
    </row>
    <row r="43" spans="1:6" ht="12.75">
      <c r="A43" s="54"/>
      <c r="B43" s="72"/>
      <c r="C43" s="72"/>
      <c r="D43" s="72"/>
      <c r="E43" s="72"/>
      <c r="F43" s="21"/>
    </row>
    <row r="44" spans="1:6" ht="12.75">
      <c r="A44" s="1597"/>
      <c r="B44" s="1340"/>
      <c r="C44" s="1340"/>
      <c r="D44" s="1340"/>
      <c r="E44" s="72"/>
      <c r="F44" s="21"/>
    </row>
    <row r="45" spans="1:6" ht="12.75">
      <c r="A45" s="1597"/>
      <c r="B45" s="1340"/>
      <c r="C45" s="1340"/>
      <c r="D45" s="1340"/>
      <c r="E45" s="72"/>
      <c r="F45" s="21"/>
    </row>
    <row r="46" spans="1:6" ht="12.75">
      <c r="A46" s="138"/>
      <c r="B46" s="72"/>
      <c r="C46" s="72"/>
      <c r="D46" s="72"/>
      <c r="E46" s="72"/>
      <c r="F46" s="21"/>
    </row>
    <row r="47" spans="1:6" ht="12.75">
      <c r="A47" s="54"/>
      <c r="B47" s="72"/>
      <c r="C47" s="72"/>
      <c r="D47" s="72"/>
      <c r="E47" s="72"/>
      <c r="F47" s="21"/>
    </row>
    <row r="48" spans="1:6" ht="12.75">
      <c r="A48" s="54"/>
      <c r="B48" s="72"/>
      <c r="C48" s="72"/>
      <c r="D48" s="72"/>
      <c r="E48" s="72"/>
      <c r="F48" s="21"/>
    </row>
    <row r="49" spans="1:6" ht="12.75">
      <c r="A49" s="54"/>
      <c r="B49" s="1340"/>
      <c r="C49" s="1340"/>
      <c r="D49" s="1340"/>
      <c r="E49" s="1340"/>
      <c r="F49" s="21"/>
    </row>
    <row r="50" spans="1:6" ht="12.75">
      <c r="A50" s="54"/>
      <c r="B50" s="1340"/>
      <c r="C50" s="1340"/>
      <c r="D50" s="1340"/>
      <c r="E50" s="1340"/>
      <c r="F50" s="21"/>
    </row>
    <row r="51" spans="1:6" ht="12.75">
      <c r="A51" s="81"/>
      <c r="B51" s="1340"/>
      <c r="C51" s="1340"/>
      <c r="D51" s="1340"/>
      <c r="E51" s="1340"/>
      <c r="F51" s="21"/>
    </row>
    <row r="52" spans="1:6" ht="12.75">
      <c r="A52" s="1598"/>
      <c r="B52" s="1340"/>
      <c r="C52" s="1340"/>
      <c r="D52" s="1340"/>
      <c r="E52" s="1340"/>
      <c r="F52" s="21"/>
    </row>
    <row r="53" spans="1:6" ht="12.75">
      <c r="A53" s="54"/>
      <c r="B53" s="1340"/>
      <c r="C53" s="1340"/>
      <c r="D53" s="1340"/>
      <c r="E53" s="1340"/>
      <c r="F53" s="21"/>
    </row>
    <row r="54" spans="1:6" ht="12.75">
      <c r="A54" s="1599"/>
      <c r="B54" s="1600"/>
      <c r="C54" s="1600"/>
      <c r="D54" s="1600"/>
      <c r="E54" s="1340"/>
      <c r="F54" s="21"/>
    </row>
    <row r="55" spans="1:6" ht="12.75">
      <c r="A55" s="1601"/>
      <c r="B55" s="1600"/>
      <c r="C55" s="1600"/>
      <c r="D55" s="1600"/>
      <c r="E55" s="1340"/>
      <c r="F55" s="21"/>
    </row>
    <row r="56" spans="1:6" ht="12.75">
      <c r="A56" s="1601"/>
      <c r="B56" s="1600"/>
      <c r="C56" s="1600"/>
      <c r="D56" s="1600"/>
      <c r="E56" s="1340"/>
      <c r="F56" s="21"/>
    </row>
    <row r="57" spans="1:6" ht="12.75">
      <c r="A57" s="1601"/>
      <c r="B57" s="1600"/>
      <c r="C57" s="1600"/>
      <c r="D57" s="1600"/>
      <c r="E57" s="1340"/>
      <c r="F57" s="21"/>
    </row>
    <row r="58" spans="1:6" ht="12.75">
      <c r="A58" s="1601"/>
      <c r="B58" s="1600"/>
      <c r="C58" s="1600"/>
      <c r="D58" s="1600"/>
      <c r="E58" s="1340"/>
      <c r="F58" s="21"/>
    </row>
    <row r="59" spans="1:6" ht="12.75">
      <c r="A59" s="1599"/>
      <c r="B59" s="1600"/>
      <c r="C59" s="1600"/>
      <c r="D59" s="1600"/>
      <c r="E59" s="1340"/>
      <c r="F59" s="21"/>
    </row>
    <row r="60" spans="1:6" ht="12.75">
      <c r="A60" s="1601"/>
      <c r="B60" s="1600"/>
      <c r="C60" s="1600"/>
      <c r="D60" s="1600"/>
      <c r="E60" s="1340"/>
      <c r="F60" s="21"/>
    </row>
    <row r="61" spans="1:6" ht="12.75">
      <c r="A61" s="1601"/>
      <c r="B61" s="1600"/>
      <c r="C61" s="1600"/>
      <c r="D61" s="1600"/>
      <c r="E61" s="1340"/>
      <c r="F61" s="21"/>
    </row>
    <row r="62" spans="1:6" ht="12.75">
      <c r="A62" s="1602"/>
      <c r="B62" s="1340"/>
      <c r="C62" s="1603"/>
      <c r="D62" s="1603"/>
      <c r="E62" s="1340"/>
      <c r="F62" s="21"/>
    </row>
    <row r="63" spans="1:6" ht="12.75">
      <c r="A63" s="1604"/>
      <c r="B63" s="1340"/>
      <c r="C63" s="1600"/>
      <c r="D63" s="1600"/>
      <c r="E63" s="1340"/>
      <c r="F63" s="21"/>
    </row>
    <row r="64" spans="1:6" ht="12.75">
      <c r="A64" s="1037"/>
      <c r="B64" s="1603"/>
      <c r="C64" s="1340"/>
      <c r="D64" s="1340"/>
      <c r="E64" s="1340"/>
      <c r="F64" s="21"/>
    </row>
    <row r="65" spans="1:6" ht="12.75">
      <c r="A65" s="1605"/>
      <c r="B65" s="1603"/>
      <c r="C65" s="1340"/>
      <c r="D65" s="1340"/>
      <c r="E65" s="1340"/>
      <c r="F65" s="21"/>
    </row>
    <row r="66" spans="1:6" ht="12.75">
      <c r="A66" s="1606"/>
      <c r="B66" s="1340"/>
      <c r="C66" s="1340"/>
      <c r="D66" s="1340"/>
      <c r="E66" s="1600"/>
      <c r="F66" s="21"/>
    </row>
    <row r="67" spans="1:6" ht="12.75">
      <c r="A67" s="1607"/>
      <c r="B67" s="1340"/>
      <c r="C67" s="1340"/>
      <c r="D67" s="1340"/>
      <c r="E67" s="1600"/>
      <c r="F67" s="21"/>
    </row>
    <row r="68" spans="1:6" ht="12.75">
      <c r="A68" s="1607"/>
      <c r="B68" s="1340"/>
      <c r="C68" s="1340"/>
      <c r="D68" s="1340"/>
      <c r="E68" s="1600"/>
      <c r="F68" s="21"/>
    </row>
    <row r="69" spans="1:6" ht="12.75">
      <c r="A69" s="29"/>
      <c r="B69" s="72"/>
      <c r="C69" s="72"/>
      <c r="D69" s="72"/>
      <c r="E69" s="72"/>
      <c r="F69" s="1037"/>
    </row>
    <row r="70" spans="1:6" ht="12.75">
      <c r="A70" s="29"/>
      <c r="B70" s="72"/>
      <c r="C70" s="72"/>
      <c r="D70" s="72"/>
      <c r="E70" s="1608"/>
      <c r="F70" s="1609"/>
    </row>
    <row r="71" spans="1:6" ht="12.75">
      <c r="A71" s="1128"/>
      <c r="B71" s="72"/>
      <c r="C71" s="72"/>
      <c r="D71" s="72"/>
      <c r="E71" s="72"/>
      <c r="F71" s="1037"/>
    </row>
    <row r="72" spans="1:6" ht="12.75">
      <c r="A72" s="1128"/>
      <c r="B72" s="72"/>
      <c r="C72" s="72"/>
      <c r="D72" s="72"/>
      <c r="E72" s="1608"/>
      <c r="F72" s="1037"/>
    </row>
    <row r="73" spans="1:6" ht="12.75">
      <c r="A73" s="1610"/>
      <c r="B73" s="1340"/>
      <c r="C73" s="1603"/>
      <c r="D73" s="1340"/>
      <c r="E73" s="1600"/>
      <c r="F73" s="1037"/>
    </row>
    <row r="74" spans="1:6" ht="12.75">
      <c r="A74" s="1610"/>
      <c r="B74" s="1340"/>
      <c r="C74" s="1603"/>
      <c r="D74" s="1603"/>
      <c r="E74" s="1600"/>
      <c r="F74" s="1037"/>
    </row>
    <row r="75" spans="1:6" ht="12.75">
      <c r="A75" s="1610"/>
      <c r="B75" s="1340"/>
      <c r="C75" s="1603"/>
      <c r="D75" s="1340"/>
      <c r="E75" s="1600"/>
      <c r="F75" s="1037"/>
    </row>
    <row r="76" spans="1:6" ht="12.75">
      <c r="A76" s="1610"/>
      <c r="B76" s="1340"/>
      <c r="C76" s="1603"/>
      <c r="D76" s="1603"/>
      <c r="E76" s="1600"/>
      <c r="F76" s="1037"/>
    </row>
    <row r="77" spans="1:6" ht="12.75">
      <c r="A77" s="1128"/>
      <c r="B77" s="1340"/>
      <c r="C77" s="1340"/>
      <c r="D77" s="1340"/>
      <c r="E77" s="1600"/>
      <c r="F77" s="1037"/>
    </row>
    <row r="78" spans="1:6" ht="12.75">
      <c r="A78" s="1610"/>
      <c r="B78" s="1340"/>
      <c r="C78" s="1603"/>
      <c r="D78" s="1340"/>
      <c r="E78" s="1600"/>
      <c r="F78" s="1037"/>
    </row>
    <row r="79" spans="1:6" ht="12.75">
      <c r="A79" s="1610"/>
      <c r="B79" s="1340"/>
      <c r="C79" s="1603"/>
      <c r="D79" s="1603"/>
      <c r="E79" s="1600"/>
      <c r="F79" s="1037"/>
    </row>
    <row r="80" spans="1:6" ht="12.75">
      <c r="A80" s="1610"/>
      <c r="B80" s="1340"/>
      <c r="C80" s="1603"/>
      <c r="D80" s="1603"/>
      <c r="E80" s="1600"/>
      <c r="F80" s="1609"/>
    </row>
    <row r="81" spans="1:6" ht="12.75">
      <c r="A81" s="202"/>
      <c r="B81" s="1340"/>
      <c r="C81" s="1603"/>
      <c r="D81" s="1340"/>
      <c r="E81" s="1600"/>
      <c r="F81" s="21"/>
    </row>
    <row r="82" spans="1:6" ht="12.75">
      <c r="A82" s="1610"/>
      <c r="B82" s="1340"/>
      <c r="C82" s="1603"/>
      <c r="D82" s="1603"/>
      <c r="E82" s="1600"/>
      <c r="F82" s="21"/>
    </row>
    <row r="83" spans="1:6" ht="12.75">
      <c r="A83" s="1610"/>
      <c r="B83" s="1340"/>
      <c r="C83" s="1603"/>
      <c r="D83" s="1603"/>
      <c r="E83" s="1600"/>
      <c r="F83" s="21"/>
    </row>
    <row r="84" spans="1:6" ht="12.75">
      <c r="A84" s="1128"/>
      <c r="B84" s="1603"/>
      <c r="C84" s="1603"/>
      <c r="D84" s="1340"/>
      <c r="E84" s="1600"/>
      <c r="F84" s="21"/>
    </row>
    <row r="85" spans="1:6" ht="12.75">
      <c r="A85" s="1128"/>
      <c r="B85" s="1340"/>
      <c r="C85" s="1603"/>
      <c r="D85" s="1340"/>
      <c r="E85" s="1340"/>
      <c r="F85" s="21"/>
    </row>
    <row r="86" spans="1:6" ht="12.75">
      <c r="A86" s="1128"/>
      <c r="B86" s="1340"/>
      <c r="C86" s="1340"/>
      <c r="D86" s="1600"/>
      <c r="E86" s="1340"/>
      <c r="F86" s="1037"/>
    </row>
    <row r="87" spans="1:6" ht="12.75">
      <c r="A87" s="1128"/>
      <c r="B87" s="1340"/>
      <c r="C87" s="1340"/>
      <c r="D87" s="1340"/>
      <c r="E87" s="1340"/>
      <c r="F87" s="1037"/>
    </row>
    <row r="88" spans="1:6" ht="12.75">
      <c r="A88" s="1128"/>
      <c r="B88" s="1340"/>
      <c r="C88" s="1340"/>
      <c r="D88" s="1340"/>
      <c r="E88" s="1600"/>
      <c r="F88" s="1037"/>
    </row>
    <row r="89" spans="1:6" ht="12.75">
      <c r="A89" s="1128"/>
      <c r="B89" s="1340"/>
      <c r="C89" s="1340"/>
      <c r="D89" s="1340"/>
      <c r="E89" s="1600"/>
      <c r="F89" s="1037"/>
    </row>
    <row r="90" spans="1:6" ht="12.75">
      <c r="A90" s="1611"/>
      <c r="B90" s="1340"/>
      <c r="C90" s="1340"/>
      <c r="D90" s="1340"/>
      <c r="E90" s="1340"/>
      <c r="F90" s="1037"/>
    </row>
    <row r="91" spans="1:6" ht="12.75">
      <c r="A91" s="1599"/>
      <c r="B91" s="1340"/>
      <c r="C91" s="1340"/>
      <c r="D91" s="1600"/>
      <c r="E91" s="1600"/>
      <c r="F91" s="1037"/>
    </row>
    <row r="92" spans="1:6" ht="12.75">
      <c r="A92" s="1599"/>
      <c r="B92" s="1340"/>
      <c r="C92" s="1340"/>
      <c r="D92" s="1340"/>
      <c r="E92" s="1600"/>
      <c r="F92" s="1037"/>
    </row>
    <row r="93" spans="1:6" ht="12.75">
      <c r="A93" s="1599"/>
      <c r="B93" s="1340"/>
      <c r="C93" s="1340"/>
      <c r="D93" s="1340"/>
      <c r="E93" s="1340"/>
      <c r="F93" s="1037"/>
    </row>
    <row r="94" spans="1:6" ht="12.75">
      <c r="A94" s="1611"/>
      <c r="B94" s="1340"/>
      <c r="C94" s="1340"/>
      <c r="D94" s="1340"/>
      <c r="E94" s="1340"/>
      <c r="F94" s="1037"/>
    </row>
    <row r="95" spans="1:6" ht="12.75">
      <c r="A95" s="1604"/>
      <c r="B95" s="1340"/>
      <c r="C95" s="1603"/>
      <c r="D95" s="1603"/>
      <c r="E95" s="1600"/>
      <c r="F95" s="1609"/>
    </row>
    <row r="96" spans="1:6" ht="12.75">
      <c r="A96" s="1604"/>
      <c r="B96" s="1340"/>
      <c r="C96" s="1603"/>
      <c r="D96" s="1603"/>
      <c r="E96" s="1600"/>
      <c r="F96" s="1037"/>
    </row>
    <row r="97" spans="1:6" ht="12.75">
      <c r="A97" s="1610"/>
      <c r="B97" s="1340"/>
      <c r="C97" s="1603"/>
      <c r="D97" s="1340"/>
      <c r="E97" s="1600"/>
      <c r="F97" s="1037"/>
    </row>
    <row r="98" spans="1:6" ht="12.75">
      <c r="A98" s="1037"/>
      <c r="B98" s="1612"/>
      <c r="C98" s="1613"/>
      <c r="D98" s="1612"/>
      <c r="E98" s="1340"/>
      <c r="F98" s="1037"/>
    </row>
    <row r="99" spans="1:6" ht="12.75">
      <c r="A99" s="1610"/>
      <c r="B99" s="1340"/>
      <c r="C99" s="1603"/>
      <c r="D99" s="1340"/>
      <c r="E99" s="1600"/>
      <c r="F99" s="1037"/>
    </row>
    <row r="100" spans="1:6" ht="12.75">
      <c r="A100" s="1610"/>
      <c r="B100" s="1340"/>
      <c r="C100" s="1603"/>
      <c r="D100" s="1340"/>
      <c r="E100" s="1600"/>
      <c r="F100" s="21"/>
    </row>
    <row r="101" spans="1:6" ht="12.75">
      <c r="A101" s="1610"/>
      <c r="B101" s="1340"/>
      <c r="C101" s="1603"/>
      <c r="D101" s="1603"/>
      <c r="E101" s="1600"/>
      <c r="F101" s="21"/>
    </row>
    <row r="102" spans="1:6" ht="12.75">
      <c r="A102" s="1601"/>
      <c r="B102" s="1340"/>
      <c r="C102" s="1603"/>
      <c r="D102" s="1340"/>
      <c r="E102" s="1600"/>
      <c r="F102" s="21"/>
    </row>
    <row r="103" spans="1:6" ht="12.75">
      <c r="A103" s="1610"/>
      <c r="B103" s="1340"/>
      <c r="C103" s="1603"/>
      <c r="D103" s="1340"/>
      <c r="E103" s="1600"/>
      <c r="F103" s="21"/>
    </row>
    <row r="104" spans="1:6" ht="12.75">
      <c r="A104" s="1597"/>
      <c r="B104" s="1340"/>
      <c r="C104" s="1340"/>
      <c r="D104" s="1340"/>
      <c r="E104" s="1340"/>
      <c r="F104" s="21"/>
    </row>
    <row r="105" spans="1:6" ht="12.75">
      <c r="A105" s="1602"/>
      <c r="B105" s="1340"/>
      <c r="C105" s="1340"/>
      <c r="D105" s="1340"/>
      <c r="E105" s="1340"/>
      <c r="F105" s="21"/>
    </row>
    <row r="106" spans="1:6" ht="12.75">
      <c r="A106" s="1610"/>
      <c r="B106" s="1340"/>
      <c r="C106" s="1603"/>
      <c r="D106" s="1603"/>
      <c r="E106" s="1600"/>
      <c r="F106" s="21"/>
    </row>
    <row r="107" spans="1:6" ht="12.75">
      <c r="A107" s="202"/>
      <c r="B107" s="1340"/>
      <c r="C107" s="1603"/>
      <c r="D107" s="1603"/>
      <c r="E107" s="1600"/>
      <c r="F107" s="21"/>
    </row>
    <row r="108" spans="1:6" ht="12.75">
      <c r="A108" s="1610"/>
      <c r="B108" s="1340"/>
      <c r="C108" s="1603"/>
      <c r="D108" s="1603"/>
      <c r="E108" s="1600"/>
      <c r="F108" s="1037"/>
    </row>
    <row r="109" spans="1:6" ht="12.75">
      <c r="A109" s="1610"/>
      <c r="B109" s="1340"/>
      <c r="C109" s="1603"/>
      <c r="D109" s="1603"/>
      <c r="E109" s="1600"/>
      <c r="F109" s="1609"/>
    </row>
    <row r="110" spans="1:6" ht="12.75">
      <c r="A110" s="1037"/>
      <c r="B110" s="1340"/>
      <c r="C110" s="1340"/>
      <c r="D110" s="1340"/>
      <c r="E110" s="1340"/>
      <c r="F110" s="1037"/>
    </row>
    <row r="111" spans="1:6" ht="12.75">
      <c r="A111" s="1601"/>
      <c r="B111" s="1340"/>
      <c r="C111" s="1600"/>
      <c r="D111" s="1600"/>
      <c r="E111" s="1340"/>
      <c r="F111" s="1037"/>
    </row>
    <row r="112" spans="1:6" ht="12.75">
      <c r="A112" s="1606"/>
      <c r="B112" s="1340"/>
      <c r="C112" s="1340"/>
      <c r="D112" s="1340"/>
      <c r="E112" s="1340"/>
      <c r="F112" s="1037"/>
    </row>
    <row r="113" spans="1:6" ht="12.75">
      <c r="A113" s="1614"/>
      <c r="B113" s="1340"/>
      <c r="C113" s="1340"/>
      <c r="D113" s="1340"/>
      <c r="E113" s="1600"/>
      <c r="F113" s="1037"/>
    </row>
    <row r="114" spans="1:6" ht="12.75">
      <c r="A114" s="54"/>
      <c r="B114" s="1340"/>
      <c r="C114" s="1340"/>
      <c r="D114" s="1340"/>
      <c r="E114" s="1600"/>
      <c r="F114" s="1037"/>
    </row>
    <row r="115" spans="1:6" ht="12.75">
      <c r="A115" s="1607"/>
      <c r="B115" s="1340"/>
      <c r="C115" s="1340"/>
      <c r="D115" s="1340"/>
      <c r="E115" s="1600"/>
      <c r="F115" s="1037"/>
    </row>
    <row r="116" spans="1:6" ht="12.75">
      <c r="A116" s="54"/>
      <c r="B116" s="1340"/>
      <c r="C116" s="1340"/>
      <c r="D116" s="1340"/>
      <c r="E116" s="1600"/>
      <c r="F116" s="1037"/>
    </row>
    <row r="117" spans="1:6" ht="12.75">
      <c r="A117" s="1606"/>
      <c r="B117" s="1340"/>
      <c r="C117" s="1340"/>
      <c r="D117" s="1340"/>
      <c r="E117" s="1340"/>
      <c r="F117" s="21"/>
    </row>
    <row r="118" spans="1:6" ht="12.75">
      <c r="A118" s="1607"/>
      <c r="B118" s="1600"/>
      <c r="C118" s="1340"/>
      <c r="D118" s="1340"/>
      <c r="E118" s="1340"/>
      <c r="F118" s="21"/>
    </row>
    <row r="119" spans="1:6" ht="12.75">
      <c r="A119" s="54"/>
      <c r="B119" s="1600"/>
      <c r="C119" s="1600"/>
      <c r="D119" s="1340"/>
      <c r="E119" s="1340"/>
      <c r="F119" s="21"/>
    </row>
    <row r="120" spans="1:6" ht="12.75">
      <c r="A120" s="54"/>
      <c r="B120" s="1340"/>
      <c r="C120" s="1340"/>
      <c r="D120" s="1340"/>
      <c r="E120" s="1340"/>
      <c r="F120" s="21"/>
    </row>
    <row r="121" spans="1:6" ht="12.75">
      <c r="A121" s="54"/>
      <c r="B121" s="1340"/>
      <c r="C121" s="1340"/>
      <c r="D121" s="1340"/>
      <c r="E121" s="1340"/>
      <c r="F121" s="21"/>
    </row>
    <row r="122" spans="1:6" ht="12.75">
      <c r="A122" s="195"/>
      <c r="B122" s="72"/>
      <c r="C122" s="72"/>
      <c r="D122" s="72"/>
      <c r="E122" s="72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</sheetData>
  <printOptions/>
  <pageMargins left="0" right="0" top="0" bottom="0" header="0" footer="0"/>
  <pageSetup horizontalDpi="1200" verticalDpi="12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workbookViewId="0" topLeftCell="A1">
      <selection activeCell="E19" sqref="E19:E20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33.8515625" style="0" customWidth="1"/>
    <col min="4" max="4" width="33.57421875" style="0" customWidth="1"/>
  </cols>
  <sheetData>
    <row r="1" spans="1:5" ht="14.4" thickBot="1">
      <c r="A1" s="105" t="s">
        <v>20</v>
      </c>
      <c r="B1" s="105" t="s">
        <v>178</v>
      </c>
      <c r="C1" s="105" t="s">
        <v>179</v>
      </c>
      <c r="D1" s="105" t="s">
        <v>180</v>
      </c>
      <c r="E1" s="1549" t="s">
        <v>803</v>
      </c>
    </row>
    <row r="2" spans="1:5" ht="12.75">
      <c r="A2" s="1623" t="s">
        <v>269</v>
      </c>
      <c r="B2" s="1059" t="s">
        <v>3</v>
      </c>
      <c r="C2" s="1053" t="s">
        <v>275</v>
      </c>
      <c r="D2" s="1059" t="s">
        <v>344</v>
      </c>
      <c r="E2" s="1058" t="s">
        <v>805</v>
      </c>
    </row>
    <row r="3" spans="1:5" ht="12.75">
      <c r="A3" s="1620" t="s">
        <v>622</v>
      </c>
      <c r="B3" s="1578" t="s">
        <v>4</v>
      </c>
      <c r="C3" s="1578" t="s">
        <v>192</v>
      </c>
      <c r="D3" s="1578" t="s">
        <v>228</v>
      </c>
      <c r="E3" s="1570" t="s">
        <v>805</v>
      </c>
    </row>
    <row r="4" spans="1:5" ht="12.75">
      <c r="A4" s="1590" t="s">
        <v>676</v>
      </c>
      <c r="B4" s="1578" t="s">
        <v>3</v>
      </c>
      <c r="C4" s="1578" t="s">
        <v>196</v>
      </c>
      <c r="D4" s="1578" t="s">
        <v>228</v>
      </c>
      <c r="E4" s="1570" t="s">
        <v>805</v>
      </c>
    </row>
    <row r="5" spans="1:5" ht="12.75">
      <c r="A5" s="1620" t="s">
        <v>229</v>
      </c>
      <c r="B5" s="1578" t="s">
        <v>4</v>
      </c>
      <c r="C5" s="1578" t="s">
        <v>192</v>
      </c>
      <c r="D5" s="1578" t="s">
        <v>228</v>
      </c>
      <c r="E5" s="1570" t="s">
        <v>805</v>
      </c>
    </row>
    <row r="6" spans="1:5" ht="12.75">
      <c r="A6" s="1590" t="s">
        <v>626</v>
      </c>
      <c r="B6" s="1578" t="s">
        <v>4</v>
      </c>
      <c r="C6" s="1578" t="s">
        <v>233</v>
      </c>
      <c r="D6" s="1578" t="s">
        <v>507</v>
      </c>
      <c r="E6" s="1570" t="s">
        <v>805</v>
      </c>
    </row>
    <row r="7" spans="1:5" ht="12.75">
      <c r="A7" s="200" t="s">
        <v>294</v>
      </c>
      <c r="B7" s="68" t="s">
        <v>3</v>
      </c>
      <c r="C7" s="68" t="s">
        <v>308</v>
      </c>
      <c r="D7" s="68" t="s">
        <v>190</v>
      </c>
      <c r="E7" s="68" t="s">
        <v>805</v>
      </c>
    </row>
    <row r="8" spans="1:5" ht="12.75">
      <c r="A8" s="1595" t="s">
        <v>290</v>
      </c>
      <c r="B8" s="68" t="s">
        <v>4</v>
      </c>
      <c r="C8" s="68" t="s">
        <v>310</v>
      </c>
      <c r="D8" s="68" t="s">
        <v>189</v>
      </c>
      <c r="E8" s="68" t="s">
        <v>805</v>
      </c>
    </row>
    <row r="9" spans="1:5" ht="12.75">
      <c r="A9" s="1631" t="s">
        <v>288</v>
      </c>
      <c r="B9" s="1571" t="s">
        <v>3</v>
      </c>
      <c r="C9" s="1571" t="s">
        <v>313</v>
      </c>
      <c r="D9" s="1570" t="s">
        <v>189</v>
      </c>
      <c r="E9" s="1578" t="s">
        <v>805</v>
      </c>
    </row>
    <row r="10" spans="1:5" ht="12.75">
      <c r="A10" s="1631" t="s">
        <v>287</v>
      </c>
      <c r="B10" s="1570" t="s">
        <v>4</v>
      </c>
      <c r="C10" s="1571" t="s">
        <v>313</v>
      </c>
      <c r="D10" s="1570" t="s">
        <v>189</v>
      </c>
      <c r="E10" s="1570" t="s">
        <v>805</v>
      </c>
    </row>
    <row r="11" spans="1:5" ht="12.75">
      <c r="A11" s="1595" t="s">
        <v>286</v>
      </c>
      <c r="B11" s="68" t="s">
        <v>4</v>
      </c>
      <c r="C11" s="68" t="s">
        <v>310</v>
      </c>
      <c r="D11" s="224" t="s">
        <v>189</v>
      </c>
      <c r="E11" s="68" t="s">
        <v>805</v>
      </c>
    </row>
    <row r="12" spans="1:5" ht="12.75">
      <c r="A12" s="1580" t="s">
        <v>420</v>
      </c>
      <c r="B12" s="68" t="s">
        <v>3</v>
      </c>
      <c r="C12" s="68" t="s">
        <v>262</v>
      </c>
      <c r="D12" s="68" t="s">
        <v>202</v>
      </c>
      <c r="E12" s="68" t="s">
        <v>805</v>
      </c>
    </row>
    <row r="13" spans="1:5" ht="12.75">
      <c r="A13" s="1582" t="s">
        <v>713</v>
      </c>
      <c r="B13" s="1583" t="s">
        <v>6</v>
      </c>
      <c r="C13" s="1584" t="s">
        <v>662</v>
      </c>
      <c r="D13" s="1583" t="s">
        <v>802</v>
      </c>
      <c r="E13" s="1570" t="s">
        <v>805</v>
      </c>
    </row>
    <row r="14" spans="1:5" ht="12.75">
      <c r="A14" s="38" t="s">
        <v>283</v>
      </c>
      <c r="B14" s="68" t="s">
        <v>4</v>
      </c>
      <c r="C14" s="68" t="s">
        <v>310</v>
      </c>
      <c r="D14" s="68" t="s">
        <v>189</v>
      </c>
      <c r="E14" s="68" t="s">
        <v>805</v>
      </c>
    </row>
    <row r="15" spans="1:5" ht="12.75">
      <c r="A15" s="1582" t="s">
        <v>719</v>
      </c>
      <c r="B15" s="1570" t="s">
        <v>3</v>
      </c>
      <c r="C15" s="1570" t="s">
        <v>192</v>
      </c>
      <c r="D15" s="1570" t="s">
        <v>190</v>
      </c>
      <c r="E15" s="1570" t="s">
        <v>805</v>
      </c>
    </row>
    <row r="16" spans="1:5" ht="12.75">
      <c r="A16" s="1624" t="s">
        <v>412</v>
      </c>
      <c r="B16" s="1570" t="s">
        <v>3</v>
      </c>
      <c r="C16" s="1570" t="s">
        <v>192</v>
      </c>
      <c r="D16" s="1570" t="s">
        <v>190</v>
      </c>
      <c r="E16" s="1570" t="s">
        <v>805</v>
      </c>
    </row>
    <row r="17" spans="1:5" ht="12.75">
      <c r="A17" s="1624" t="s">
        <v>413</v>
      </c>
      <c r="B17" s="1570" t="s">
        <v>3</v>
      </c>
      <c r="C17" s="1570" t="s">
        <v>192</v>
      </c>
      <c r="D17" s="1570" t="s">
        <v>190</v>
      </c>
      <c r="E17" s="1570" t="s">
        <v>805</v>
      </c>
    </row>
    <row r="18" spans="1:5" ht="12.75">
      <c r="A18" s="1594" t="s">
        <v>670</v>
      </c>
      <c r="B18" s="224" t="s">
        <v>3</v>
      </c>
      <c r="C18" s="68" t="s">
        <v>195</v>
      </c>
      <c r="D18" s="68" t="s">
        <v>202</v>
      </c>
      <c r="E18" s="68" t="s">
        <v>805</v>
      </c>
    </row>
    <row r="19" spans="1:5" ht="12.75">
      <c r="A19" s="1617" t="s">
        <v>187</v>
      </c>
      <c r="B19" s="1570" t="s">
        <v>3</v>
      </c>
      <c r="C19" s="1570" t="s">
        <v>196</v>
      </c>
      <c r="D19" s="1570" t="s">
        <v>190</v>
      </c>
      <c r="E19" s="1570" t="s">
        <v>805</v>
      </c>
    </row>
    <row r="20" spans="1:5" ht="12.75">
      <c r="A20" s="1617" t="s">
        <v>188</v>
      </c>
      <c r="B20" s="1570" t="s">
        <v>3</v>
      </c>
      <c r="C20" s="1570" t="s">
        <v>196</v>
      </c>
      <c r="D20" s="1570" t="s">
        <v>190</v>
      </c>
      <c r="E20" s="1570" t="s">
        <v>805</v>
      </c>
    </row>
    <row r="21" spans="1:5" ht="12.75">
      <c r="A21" s="1572" t="s">
        <v>674</v>
      </c>
      <c r="B21" s="68" t="s">
        <v>4</v>
      </c>
      <c r="C21" s="68" t="s">
        <v>220</v>
      </c>
      <c r="D21" s="68" t="s">
        <v>189</v>
      </c>
      <c r="E21" s="68" t="s">
        <v>805</v>
      </c>
    </row>
    <row r="22" spans="1:6" ht="12.75">
      <c r="A22" s="1481"/>
      <c r="B22" s="1603"/>
      <c r="C22" s="1340"/>
      <c r="D22" s="1340"/>
      <c r="E22" s="1340"/>
      <c r="F22" s="21"/>
    </row>
    <row r="23" spans="1:6" ht="12.75">
      <c r="A23" s="1626"/>
      <c r="B23" s="1340"/>
      <c r="C23" s="1340"/>
      <c r="D23" s="1340"/>
      <c r="E23" s="1340"/>
      <c r="F23" s="21"/>
    </row>
    <row r="24" spans="1:6" ht="12.75">
      <c r="A24" s="1626"/>
      <c r="B24" s="1340"/>
      <c r="C24" s="1603"/>
      <c r="D24" s="1340"/>
      <c r="E24" s="1340"/>
      <c r="F24" s="21"/>
    </row>
    <row r="25" spans="1:6" ht="12.75">
      <c r="A25" s="54"/>
      <c r="B25" s="1340"/>
      <c r="C25" s="1340"/>
      <c r="D25" s="1340"/>
      <c r="E25" s="1340"/>
      <c r="F25" s="21"/>
    </row>
    <row r="26" spans="1:6" ht="12.75">
      <c r="A26" s="54"/>
      <c r="B26" s="1340"/>
      <c r="C26" s="1340"/>
      <c r="D26" s="1340"/>
      <c r="E26" s="1340"/>
      <c r="F26" s="21"/>
    </row>
    <row r="27" spans="1:6" ht="12.75">
      <c r="A27" s="1597"/>
      <c r="B27" s="1340"/>
      <c r="C27" s="1340"/>
      <c r="D27" s="1340"/>
      <c r="E27" s="1340"/>
      <c r="F27" s="21"/>
    </row>
    <row r="28" spans="1:6" ht="12.75">
      <c r="A28" s="1597"/>
      <c r="B28" s="1340"/>
      <c r="C28" s="1340"/>
      <c r="D28" s="1340"/>
      <c r="E28" s="1340"/>
      <c r="F28" s="21"/>
    </row>
    <row r="29" spans="1:6" ht="12.75">
      <c r="A29" s="1627"/>
      <c r="B29" s="1340"/>
      <c r="C29" s="1340"/>
      <c r="D29" s="1340"/>
      <c r="E29" s="1340"/>
      <c r="F29" s="1037"/>
    </row>
    <row r="30" spans="1:6" ht="12.75">
      <c r="A30" s="54"/>
      <c r="B30" s="1340"/>
      <c r="C30" s="1340"/>
      <c r="D30" s="1340"/>
      <c r="E30" s="1340"/>
      <c r="F30" s="1037"/>
    </row>
    <row r="31" spans="1:6" ht="12.75">
      <c r="A31" s="54"/>
      <c r="B31" s="1340"/>
      <c r="C31" s="1340"/>
      <c r="D31" s="1340"/>
      <c r="E31" s="1340"/>
      <c r="F31" s="1609"/>
    </row>
    <row r="32" spans="1:6" ht="12.75">
      <c r="A32" s="54"/>
      <c r="B32" s="1340"/>
      <c r="C32" s="1340"/>
      <c r="D32" s="1340"/>
      <c r="E32" s="1340"/>
      <c r="F32" s="1037"/>
    </row>
    <row r="33" spans="1:6" ht="12.75">
      <c r="A33" s="54"/>
      <c r="B33" s="1340"/>
      <c r="C33" s="1340"/>
      <c r="D33" s="1340"/>
      <c r="E33" s="1340"/>
      <c r="F33" s="1037"/>
    </row>
    <row r="34" spans="1:6" ht="12.75">
      <c r="A34" s="81"/>
      <c r="B34" s="1340"/>
      <c r="C34" s="1340"/>
      <c r="D34" s="1340"/>
      <c r="E34" s="1340"/>
      <c r="F34" s="1037"/>
    </row>
    <row r="35" spans="1:6" ht="12.75">
      <c r="A35" s="1598"/>
      <c r="B35" s="1340"/>
      <c r="C35" s="1340"/>
      <c r="D35" s="1340"/>
      <c r="E35" s="1340"/>
      <c r="F35" s="1037"/>
    </row>
    <row r="36" spans="1:6" ht="12.75">
      <c r="A36" s="1598"/>
      <c r="B36" s="1340"/>
      <c r="C36" s="1340"/>
      <c r="D36" s="1340"/>
      <c r="E36" s="1340"/>
      <c r="F36" s="1037"/>
    </row>
    <row r="37" spans="1:6" ht="12.75">
      <c r="A37" s="54"/>
      <c r="B37" s="1340"/>
      <c r="C37" s="1340"/>
      <c r="D37" s="1340"/>
      <c r="E37" s="1340"/>
      <c r="F37" s="1609"/>
    </row>
    <row r="38" spans="1:6" ht="12.75">
      <c r="A38" s="54"/>
      <c r="B38" s="1340"/>
      <c r="C38" s="1340"/>
      <c r="D38" s="1340"/>
      <c r="E38" s="1340"/>
      <c r="F38" s="1037"/>
    </row>
    <row r="39" spans="1:6" ht="12.75">
      <c r="A39" s="1469"/>
      <c r="B39" s="1608"/>
      <c r="C39" s="1608"/>
      <c r="D39" s="1608"/>
      <c r="E39" s="72"/>
      <c r="F39" s="1609"/>
    </row>
    <row r="40" spans="1:6" ht="12.75">
      <c r="A40" s="1469"/>
      <c r="B40" s="1608"/>
      <c r="C40" s="1608"/>
      <c r="D40" s="1608"/>
      <c r="E40" s="72"/>
      <c r="F40" s="1037"/>
    </row>
    <row r="41" spans="1:6" ht="12.75">
      <c r="A41" s="1469"/>
      <c r="B41" s="1608"/>
      <c r="C41" s="1608"/>
      <c r="D41" s="1608"/>
      <c r="E41" s="72"/>
      <c r="F41" s="1037"/>
    </row>
    <row r="42" spans="1:6" ht="12.75">
      <c r="A42" s="1599"/>
      <c r="B42" s="1600"/>
      <c r="C42" s="1600"/>
      <c r="D42" s="1600"/>
      <c r="E42" s="1340"/>
      <c r="F42" s="1037"/>
    </row>
    <row r="43" spans="1:6" ht="12.75">
      <c r="A43" s="1626"/>
      <c r="B43" s="1340"/>
      <c r="C43" s="1603"/>
      <c r="D43" s="1340"/>
      <c r="E43" s="1340"/>
      <c r="F43" s="1037"/>
    </row>
    <row r="44" spans="1:6" ht="12.75">
      <c r="A44" s="1601"/>
      <c r="B44" s="1600"/>
      <c r="C44" s="1600"/>
      <c r="D44" s="1600"/>
      <c r="E44" s="1340"/>
      <c r="F44" s="1037"/>
    </row>
    <row r="45" spans="1:6" ht="12.75">
      <c r="A45" s="1601"/>
      <c r="B45" s="1600"/>
      <c r="C45" s="1600"/>
      <c r="D45" s="1600"/>
      <c r="E45" s="1340"/>
      <c r="F45" s="1037"/>
    </row>
    <row r="46" spans="1:6" ht="12.75">
      <c r="A46" s="1601"/>
      <c r="B46" s="1600"/>
      <c r="C46" s="1600"/>
      <c r="D46" s="1600"/>
      <c r="E46" s="1340"/>
      <c r="F46" s="1037"/>
    </row>
    <row r="47" spans="1:6" ht="12.75">
      <c r="A47" s="1601"/>
      <c r="B47" s="1600"/>
      <c r="C47" s="1600"/>
      <c r="D47" s="1600"/>
      <c r="E47" s="1340"/>
      <c r="F47" s="1037"/>
    </row>
    <row r="48" spans="1:6" ht="12.75">
      <c r="A48" s="1602"/>
      <c r="B48" s="1340"/>
      <c r="C48" s="1603"/>
      <c r="D48" s="1603"/>
      <c r="E48" s="1340"/>
      <c r="F48" s="1037"/>
    </row>
    <row r="49" spans="1:6" ht="12.75">
      <c r="A49" s="1604"/>
      <c r="B49" s="1340"/>
      <c r="C49" s="1600"/>
      <c r="D49" s="1600"/>
      <c r="E49" s="1340"/>
      <c r="F49" s="1037"/>
    </row>
    <row r="50" spans="1:6" ht="12.75">
      <c r="A50" s="1607"/>
      <c r="B50" s="1603"/>
      <c r="C50" s="1340"/>
      <c r="D50" s="1340"/>
      <c r="E50" s="1340"/>
      <c r="F50" s="21"/>
    </row>
    <row r="51" spans="1:6" ht="12.75">
      <c r="A51" s="1607"/>
      <c r="B51" s="1340"/>
      <c r="C51" s="1340"/>
      <c r="D51" s="1340"/>
      <c r="E51" s="1340"/>
      <c r="F51" s="21"/>
    </row>
    <row r="52" spans="1:6" ht="12.75">
      <c r="A52" s="1037"/>
      <c r="B52" s="1603"/>
      <c r="C52" s="1340"/>
      <c r="D52" s="1340"/>
      <c r="E52" s="1340"/>
      <c r="F52" s="21"/>
    </row>
    <row r="53" spans="1:6" ht="12.75">
      <c r="A53" s="1605"/>
      <c r="B53" s="1612"/>
      <c r="C53" s="1340"/>
      <c r="D53" s="1340"/>
      <c r="E53" s="1340"/>
      <c r="F53" s="1037"/>
    </row>
    <row r="54" spans="1:6" ht="12.75">
      <c r="A54" s="1605"/>
      <c r="B54" s="1603"/>
      <c r="C54" s="1340"/>
      <c r="D54" s="1340"/>
      <c r="E54" s="1340"/>
      <c r="F54" s="1037"/>
    </row>
    <row r="55" spans="1:6" ht="12.75">
      <c r="A55" s="1599"/>
      <c r="B55" s="1340"/>
      <c r="C55" s="1340"/>
      <c r="D55" s="1340"/>
      <c r="E55" s="1340"/>
      <c r="F55" s="1037"/>
    </row>
    <row r="56" spans="1:6" ht="12.75">
      <c r="A56" s="1605"/>
      <c r="B56" s="1340"/>
      <c r="C56" s="1340"/>
      <c r="D56" s="1340"/>
      <c r="E56" s="1340"/>
      <c r="F56" s="1037"/>
    </row>
    <row r="57" spans="1:6" ht="12.75">
      <c r="A57" s="1606"/>
      <c r="B57" s="1340"/>
      <c r="C57" s="1340"/>
      <c r="D57" s="1340"/>
      <c r="E57" s="1600"/>
      <c r="F57" s="1037"/>
    </row>
    <row r="58" spans="1:6" ht="12.75">
      <c r="A58" s="1607"/>
      <c r="B58" s="1340"/>
      <c r="C58" s="1340"/>
      <c r="D58" s="1340"/>
      <c r="E58" s="1600"/>
      <c r="F58" s="1037"/>
    </row>
    <row r="59" spans="1:6" ht="12.75">
      <c r="A59" s="1607"/>
      <c r="B59" s="1340"/>
      <c r="C59" s="1340"/>
      <c r="D59" s="1340"/>
      <c r="E59" s="1340"/>
      <c r="F59" s="1037"/>
    </row>
    <row r="60" spans="1:6" ht="12.75">
      <c r="A60" s="1607"/>
      <c r="B60" s="1340"/>
      <c r="C60" s="1340"/>
      <c r="D60" s="1340"/>
      <c r="E60" s="1340"/>
      <c r="F60" s="1037"/>
    </row>
    <row r="61" spans="1:6" ht="12.75">
      <c r="A61" s="1607"/>
      <c r="B61" s="1340"/>
      <c r="C61" s="1340"/>
      <c r="D61" s="1340"/>
      <c r="E61" s="1600"/>
      <c r="F61" s="1037"/>
    </row>
    <row r="62" spans="1:6" ht="12.75">
      <c r="A62" s="1604"/>
      <c r="B62" s="1603"/>
      <c r="C62" s="1613"/>
      <c r="D62" s="1340"/>
      <c r="E62" s="1340"/>
      <c r="F62" s="1037"/>
    </row>
    <row r="63" spans="1:6" ht="12.75">
      <c r="A63" s="1597"/>
      <c r="B63" s="1340"/>
      <c r="C63" s="1340"/>
      <c r="D63" s="1340"/>
      <c r="E63" s="1340"/>
      <c r="F63" s="1037"/>
    </row>
    <row r="64" spans="1:6" ht="12.75">
      <c r="A64" s="1597"/>
      <c r="B64" s="1340"/>
      <c r="C64" s="1340"/>
      <c r="D64" s="1340"/>
      <c r="E64" s="1340"/>
      <c r="F64" s="1037"/>
    </row>
    <row r="65" spans="1:6" ht="12.75">
      <c r="A65" s="29"/>
      <c r="B65" s="72"/>
      <c r="C65" s="72"/>
      <c r="D65" s="72"/>
      <c r="E65" s="1608"/>
      <c r="F65" s="1037"/>
    </row>
    <row r="66" spans="1:6" ht="12.75">
      <c r="A66" s="1128"/>
      <c r="B66" s="1340"/>
      <c r="C66" s="1340"/>
      <c r="D66" s="1340"/>
      <c r="E66" s="1600"/>
      <c r="F66" s="1037"/>
    </row>
    <row r="67" spans="1:6" ht="12.75">
      <c r="A67" s="1626"/>
      <c r="B67" s="1340"/>
      <c r="C67" s="1340"/>
      <c r="D67" s="1340"/>
      <c r="E67" s="1340"/>
      <c r="F67" s="1037"/>
    </row>
    <row r="68" spans="1:6" ht="12.75">
      <c r="A68" s="1604"/>
      <c r="B68" s="1340"/>
      <c r="C68" s="1603"/>
      <c r="D68" s="1340"/>
      <c r="E68" s="1340"/>
      <c r="F68" s="1037"/>
    </row>
    <row r="69" spans="1:6" ht="12.75">
      <c r="A69" s="1604"/>
      <c r="B69" s="1340"/>
      <c r="C69" s="1603"/>
      <c r="D69" s="1340"/>
      <c r="E69" s="1340"/>
      <c r="F69" s="1037"/>
    </row>
    <row r="70" spans="1:6" ht="12.75">
      <c r="A70" s="1604"/>
      <c r="B70" s="1340"/>
      <c r="C70" s="1603"/>
      <c r="D70" s="1340"/>
      <c r="E70" s="1340"/>
      <c r="F70" s="1609"/>
    </row>
    <row r="71" spans="1:6" ht="12.75">
      <c r="A71" s="1601"/>
      <c r="B71" s="1340"/>
      <c r="C71" s="1340"/>
      <c r="D71" s="1340"/>
      <c r="E71" s="1340"/>
      <c r="F71" s="1037"/>
    </row>
    <row r="72" spans="1:6" ht="12.75">
      <c r="A72" s="1610"/>
      <c r="B72" s="1340"/>
      <c r="C72" s="1603"/>
      <c r="D72" s="1340"/>
      <c r="E72" s="1600"/>
      <c r="F72" s="1037"/>
    </row>
    <row r="73" spans="1:6" ht="12.75">
      <c r="A73" s="1610"/>
      <c r="B73" s="1340"/>
      <c r="C73" s="1603"/>
      <c r="D73" s="1603"/>
      <c r="E73" s="1600"/>
      <c r="F73" s="21"/>
    </row>
    <row r="74" spans="1:6" ht="12.75">
      <c r="A74" s="1610"/>
      <c r="B74" s="1340"/>
      <c r="C74" s="1603"/>
      <c r="D74" s="1340"/>
      <c r="E74" s="1600"/>
      <c r="F74" s="21"/>
    </row>
    <row r="75" spans="1:6" ht="12.75">
      <c r="A75" s="1610"/>
      <c r="B75" s="1340"/>
      <c r="C75" s="1603"/>
      <c r="D75" s="1603"/>
      <c r="E75" s="1600"/>
      <c r="F75" s="21"/>
    </row>
    <row r="76" spans="1:6" ht="12.75">
      <c r="A76" s="1128"/>
      <c r="B76" s="1340"/>
      <c r="C76" s="1340"/>
      <c r="D76" s="1340"/>
      <c r="E76" s="1600"/>
      <c r="F76" s="21"/>
    </row>
    <row r="77" spans="1:6" ht="12.75">
      <c r="A77" s="202"/>
      <c r="B77" s="1600"/>
      <c r="C77" s="1600"/>
      <c r="D77" s="1600"/>
      <c r="E77" s="1340"/>
      <c r="F77" s="21"/>
    </row>
    <row r="78" spans="1:6" ht="12.75">
      <c r="A78" s="1599"/>
      <c r="B78" s="1600"/>
      <c r="C78" s="1600"/>
      <c r="D78" s="1600"/>
      <c r="E78" s="1340"/>
      <c r="F78" s="21"/>
    </row>
    <row r="79" spans="1:6" ht="12.75">
      <c r="A79" s="1610"/>
      <c r="B79" s="1340"/>
      <c r="C79" s="1603"/>
      <c r="D79" s="1340"/>
      <c r="E79" s="1600"/>
      <c r="F79" s="21"/>
    </row>
    <row r="80" spans="1:6" ht="12.75">
      <c r="A80" s="1610"/>
      <c r="B80" s="1340"/>
      <c r="C80" s="1603"/>
      <c r="D80" s="1603"/>
      <c r="E80" s="1600"/>
      <c r="F80" s="1609"/>
    </row>
    <row r="81" spans="1:6" ht="12.75">
      <c r="A81" s="1128"/>
      <c r="B81" s="1340"/>
      <c r="C81" s="1340"/>
      <c r="D81" s="1340"/>
      <c r="E81" s="1340"/>
      <c r="F81" s="1037"/>
    </row>
    <row r="82" spans="1:6" ht="12.75">
      <c r="A82" s="1610"/>
      <c r="B82" s="1340"/>
      <c r="C82" s="1603"/>
      <c r="D82" s="1603"/>
      <c r="E82" s="1600"/>
      <c r="F82" s="1037"/>
    </row>
    <row r="83" spans="1:6" ht="12.75">
      <c r="A83" s="202"/>
      <c r="B83" s="1340"/>
      <c r="C83" s="1603"/>
      <c r="D83" s="1340"/>
      <c r="E83" s="1600"/>
      <c r="F83" s="1037"/>
    </row>
    <row r="84" spans="1:6" ht="12.75">
      <c r="A84" s="1610"/>
      <c r="B84" s="1340"/>
      <c r="C84" s="1603"/>
      <c r="D84" s="1603"/>
      <c r="E84" s="1600"/>
      <c r="F84" s="1037"/>
    </row>
    <row r="85" spans="1:6" ht="12.75">
      <c r="A85" s="1610"/>
      <c r="B85" s="1340"/>
      <c r="C85" s="1603"/>
      <c r="D85" s="1603"/>
      <c r="E85" s="1600"/>
      <c r="F85" s="1037"/>
    </row>
    <row r="86" spans="1:6" ht="12.75">
      <c r="A86" s="1128"/>
      <c r="B86" s="1340"/>
      <c r="C86" s="1340"/>
      <c r="D86" s="1340"/>
      <c r="E86" s="1340"/>
      <c r="F86" s="1037"/>
    </row>
    <row r="87" spans="1:6" ht="12.75">
      <c r="A87" s="1128"/>
      <c r="B87" s="1340"/>
      <c r="C87" s="1340"/>
      <c r="D87" s="1340"/>
      <c r="E87" s="1600"/>
      <c r="F87" s="1037"/>
    </row>
    <row r="88" spans="1:6" ht="12.75">
      <c r="A88" s="1128"/>
      <c r="B88" s="1340"/>
      <c r="C88" s="1340"/>
      <c r="D88" s="1340"/>
      <c r="E88" s="1600"/>
      <c r="F88" s="1037"/>
    </row>
    <row r="89" spans="1:6" ht="12.75">
      <c r="A89" s="1599"/>
      <c r="B89" s="1340"/>
      <c r="C89" s="1340"/>
      <c r="D89" s="1600"/>
      <c r="E89" s="1600"/>
      <c r="F89" s="1037"/>
    </row>
    <row r="90" spans="1:6" ht="12.75">
      <c r="A90" s="54"/>
      <c r="B90" s="1340"/>
      <c r="C90" s="1340"/>
      <c r="D90" s="1340"/>
      <c r="E90" s="1340"/>
      <c r="F90" s="1037"/>
    </row>
    <row r="91" spans="1:6" ht="12.75">
      <c r="A91" s="1628"/>
      <c r="B91" s="1340"/>
      <c r="C91" s="1340"/>
      <c r="D91" s="1600"/>
      <c r="E91" s="1340"/>
      <c r="F91" s="21"/>
    </row>
    <row r="92" spans="1:6" ht="12.75">
      <c r="A92" s="1628"/>
      <c r="B92" s="1340"/>
      <c r="C92" s="1340"/>
      <c r="D92" s="1340"/>
      <c r="E92" s="1340"/>
      <c r="F92" s="1037"/>
    </row>
    <row r="93" spans="1:6" ht="12.75">
      <c r="A93" s="1599"/>
      <c r="B93" s="1340"/>
      <c r="C93" s="1340"/>
      <c r="D93" s="1340"/>
      <c r="E93" s="1600"/>
      <c r="F93" s="1037"/>
    </row>
    <row r="94" spans="1:6" ht="12.75">
      <c r="A94" s="1611"/>
      <c r="B94" s="1340"/>
      <c r="C94" s="1340"/>
      <c r="D94" s="1340"/>
      <c r="E94" s="1340"/>
      <c r="F94" s="1037"/>
    </row>
    <row r="95" spans="1:6" ht="12.75">
      <c r="A95" s="1599"/>
      <c r="B95" s="1340"/>
      <c r="C95" s="1340"/>
      <c r="D95" s="1340"/>
      <c r="E95" s="1340"/>
      <c r="F95" s="1609"/>
    </row>
    <row r="96" spans="1:6" ht="12.75">
      <c r="A96" s="1611"/>
      <c r="B96" s="1340"/>
      <c r="C96" s="1340"/>
      <c r="D96" s="1340"/>
      <c r="E96" s="1340"/>
      <c r="F96" s="1037"/>
    </row>
    <row r="97" spans="1:6" ht="12.75">
      <c r="A97" s="1604"/>
      <c r="B97" s="1340"/>
      <c r="C97" s="1603"/>
      <c r="D97" s="1603"/>
      <c r="E97" s="1600"/>
      <c r="F97" s="1037"/>
    </row>
    <row r="98" spans="1:6" ht="12.75">
      <c r="A98" s="1604"/>
      <c r="B98" s="1340"/>
      <c r="C98" s="1603"/>
      <c r="D98" s="1603"/>
      <c r="E98" s="1600"/>
      <c r="F98" s="21"/>
    </row>
    <row r="99" spans="1:6" ht="12.75">
      <c r="A99" s="1610"/>
      <c r="B99" s="1340"/>
      <c r="C99" s="1603"/>
      <c r="D99" s="1340"/>
      <c r="E99" s="1600"/>
      <c r="F99" s="21"/>
    </row>
    <row r="100" spans="1:6" ht="12.75">
      <c r="A100" s="1610"/>
      <c r="B100" s="1340"/>
      <c r="C100" s="1603"/>
      <c r="D100" s="1340"/>
      <c r="E100" s="1600"/>
      <c r="F100" s="21"/>
    </row>
    <row r="101" spans="1:6" ht="12.75">
      <c r="A101" s="1610"/>
      <c r="B101" s="1340"/>
      <c r="C101" s="1603"/>
      <c r="D101" s="1340"/>
      <c r="E101" s="1600"/>
      <c r="F101" s="21"/>
    </row>
    <row r="102" spans="1:6" ht="12.75">
      <c r="A102" s="1610"/>
      <c r="B102" s="1340"/>
      <c r="C102" s="1603"/>
      <c r="D102" s="1603"/>
      <c r="E102" s="1600"/>
      <c r="F102" s="21"/>
    </row>
    <row r="103" spans="1:6" ht="12.75">
      <c r="A103" s="1601"/>
      <c r="B103" s="1340"/>
      <c r="C103" s="1603"/>
      <c r="D103" s="1340"/>
      <c r="E103" s="1600"/>
      <c r="F103" s="21"/>
    </row>
    <row r="104" spans="1:6" ht="12.75">
      <c r="A104" s="1610"/>
      <c r="B104" s="1340"/>
      <c r="C104" s="1603"/>
      <c r="D104" s="1340"/>
      <c r="E104" s="1600"/>
      <c r="F104" s="21"/>
    </row>
    <row r="105" spans="1:6" ht="12.75">
      <c r="A105" s="1597"/>
      <c r="B105" s="1340"/>
      <c r="C105" s="1340"/>
      <c r="D105" s="1340"/>
      <c r="E105" s="1340"/>
      <c r="F105" s="21"/>
    </row>
    <row r="106" spans="1:6" ht="12.75">
      <c r="A106" s="1610"/>
      <c r="B106" s="1340"/>
      <c r="C106" s="1603"/>
      <c r="D106" s="1603"/>
      <c r="E106" s="1600"/>
      <c r="F106" s="21"/>
    </row>
    <row r="107" spans="1:6" ht="12.75">
      <c r="A107" s="202"/>
      <c r="B107" s="1340"/>
      <c r="C107" s="1340"/>
      <c r="D107" s="1340"/>
      <c r="E107" s="1340"/>
      <c r="F107" s="21"/>
    </row>
    <row r="108" spans="1:6" ht="12.75">
      <c r="A108" s="1602"/>
      <c r="B108" s="1340"/>
      <c r="C108" s="1603"/>
      <c r="D108" s="1340"/>
      <c r="E108" s="1340"/>
      <c r="F108" s="21"/>
    </row>
    <row r="109" spans="1:6" ht="12.75">
      <c r="A109" s="202"/>
      <c r="B109" s="1340"/>
      <c r="C109" s="1603"/>
      <c r="D109" s="1603"/>
      <c r="E109" s="1600"/>
      <c r="F109" s="1629"/>
    </row>
    <row r="110" spans="1:6" ht="12.75">
      <c r="A110" s="1610"/>
      <c r="B110" s="1340"/>
      <c r="C110" s="1603"/>
      <c r="D110" s="1603"/>
      <c r="E110" s="1600"/>
      <c r="F110" s="21"/>
    </row>
    <row r="111" spans="1:6" ht="12.75">
      <c r="A111" s="1610"/>
      <c r="B111" s="1340"/>
      <c r="C111" s="1603"/>
      <c r="D111" s="1603"/>
      <c r="E111" s="1600"/>
      <c r="F111" s="21"/>
    </row>
    <row r="112" spans="1:6" ht="12.75">
      <c r="A112" s="1601"/>
      <c r="B112" s="1340"/>
      <c r="C112" s="1600"/>
      <c r="D112" s="1600"/>
      <c r="E112" s="1340"/>
      <c r="F112" s="21"/>
    </row>
    <row r="113" spans="1:6" ht="12.75">
      <c r="A113" s="54"/>
      <c r="B113" s="1340"/>
      <c r="C113" s="1600"/>
      <c r="D113" s="1340"/>
      <c r="E113" s="1340"/>
      <c r="F113" s="21"/>
    </row>
    <row r="114" spans="1:6" ht="12.75">
      <c r="A114" s="1630"/>
      <c r="B114" s="72"/>
      <c r="C114" s="72"/>
      <c r="D114" s="72"/>
      <c r="E114" s="1608"/>
      <c r="F114" s="21"/>
    </row>
    <row r="115" spans="1:6" ht="12.75">
      <c r="A115" s="54"/>
      <c r="B115" s="72"/>
      <c r="C115" s="72"/>
      <c r="D115" s="72"/>
      <c r="E115" s="1608"/>
      <c r="F115" s="21"/>
    </row>
    <row r="116" spans="1:6" ht="12.75">
      <c r="A116" s="1607"/>
      <c r="B116" s="72"/>
      <c r="C116" s="72"/>
      <c r="D116" s="72"/>
      <c r="E116" s="1608"/>
      <c r="F116" s="21"/>
    </row>
    <row r="117" spans="1:6" ht="12.75">
      <c r="A117" s="54"/>
      <c r="B117" s="72"/>
      <c r="C117" s="72"/>
      <c r="D117" s="72"/>
      <c r="E117" s="1608"/>
      <c r="F117" s="21"/>
    </row>
    <row r="118" spans="1:6" ht="12.75">
      <c r="A118" s="54"/>
      <c r="B118" s="1608"/>
      <c r="C118" s="1608"/>
      <c r="D118" s="72"/>
      <c r="E118" s="72"/>
      <c r="F118" s="21"/>
    </row>
    <row r="119" spans="1:6" ht="12.75">
      <c r="A119" s="1607"/>
      <c r="B119" s="1340"/>
      <c r="C119" s="1340"/>
      <c r="D119" s="1340"/>
      <c r="E119" s="1340"/>
      <c r="F119" s="21"/>
    </row>
    <row r="120" spans="1:6" ht="12.75">
      <c r="A120" s="1601"/>
      <c r="B120" s="1340"/>
      <c r="C120" s="1340"/>
      <c r="D120" s="1340"/>
      <c r="E120" s="1340"/>
      <c r="F120" s="21"/>
    </row>
    <row r="121" spans="1:6" ht="12.75">
      <c r="A121" s="1604"/>
      <c r="B121" s="1340"/>
      <c r="C121" s="1603"/>
      <c r="D121" s="1340"/>
      <c r="E121" s="1340"/>
      <c r="F121" s="21"/>
    </row>
    <row r="122" spans="1:6" ht="12.75">
      <c r="A122" s="1601"/>
      <c r="B122" s="1340"/>
      <c r="C122" s="1340"/>
      <c r="D122" s="1340"/>
      <c r="E122" s="1340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</sheetData>
  <printOptions/>
  <pageMargins left="0.7" right="0.7" top="0.75" bottom="0.75" header="0.3" footer="0.3"/>
  <pageSetup horizontalDpi="1200" verticalDpi="12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 topLeftCell="A1">
      <selection activeCell="I22" sqref="I22"/>
    </sheetView>
  </sheetViews>
  <sheetFormatPr defaultColWidth="9.140625" defaultRowHeight="12.75"/>
  <cols>
    <col min="1" max="1" width="33.28125" style="0" customWidth="1"/>
    <col min="2" max="2" width="12.140625" style="0" customWidth="1"/>
    <col min="3" max="3" width="22.8515625" style="0" customWidth="1"/>
    <col min="4" max="4" width="17.421875" style="0" customWidth="1"/>
  </cols>
  <sheetData>
    <row r="1" spans="1:8" ht="14.4" thickBot="1">
      <c r="A1" s="1130" t="s">
        <v>20</v>
      </c>
      <c r="B1" s="1130" t="s">
        <v>178</v>
      </c>
      <c r="C1" s="1130" t="s">
        <v>179</v>
      </c>
      <c r="D1" s="1130" t="s">
        <v>180</v>
      </c>
      <c r="E1" s="1549" t="s">
        <v>803</v>
      </c>
      <c r="F1" s="1497">
        <v>2010</v>
      </c>
      <c r="G1" s="1499">
        <v>2008</v>
      </c>
      <c r="H1" s="1498">
        <v>2009</v>
      </c>
    </row>
    <row r="2" spans="1:8" ht="15" customHeight="1">
      <c r="A2" s="1641" t="s">
        <v>319</v>
      </c>
      <c r="B2" s="75" t="s">
        <v>6</v>
      </c>
      <c r="C2" s="75" t="s">
        <v>355</v>
      </c>
      <c r="D2" s="75" t="s">
        <v>189</v>
      </c>
      <c r="E2" s="1650" t="s">
        <v>158</v>
      </c>
      <c r="F2" s="184"/>
      <c r="G2" s="75"/>
      <c r="H2" s="76"/>
    </row>
    <row r="3" spans="1:8" ht="12.75">
      <c r="A3" s="1642" t="s">
        <v>165</v>
      </c>
      <c r="B3" s="1570" t="s">
        <v>3</v>
      </c>
      <c r="C3" s="1570" t="s">
        <v>277</v>
      </c>
      <c r="D3" s="1570" t="s">
        <v>344</v>
      </c>
      <c r="E3" s="1098" t="s">
        <v>158</v>
      </c>
      <c r="F3" s="185"/>
      <c r="G3" s="68"/>
      <c r="H3" s="77"/>
    </row>
    <row r="4" spans="1:8" ht="12.75">
      <c r="A4" s="1643" t="s">
        <v>720</v>
      </c>
      <c r="B4" s="1571" t="s">
        <v>3</v>
      </c>
      <c r="C4" s="1570" t="s">
        <v>349</v>
      </c>
      <c r="D4" s="1570" t="s">
        <v>484</v>
      </c>
      <c r="E4" s="1098" t="s">
        <v>158</v>
      </c>
      <c r="F4" s="1651" t="s">
        <v>811</v>
      </c>
      <c r="G4" s="68"/>
      <c r="H4" s="77"/>
    </row>
    <row r="5" spans="1:8" ht="12.75">
      <c r="A5" s="1644" t="s">
        <v>673</v>
      </c>
      <c r="B5" s="1571" t="s">
        <v>3</v>
      </c>
      <c r="C5" s="1570" t="s">
        <v>349</v>
      </c>
      <c r="D5" s="1570" t="s">
        <v>484</v>
      </c>
      <c r="E5" s="1098" t="s">
        <v>158</v>
      </c>
      <c r="F5" s="1651" t="s">
        <v>811</v>
      </c>
      <c r="G5" s="68"/>
      <c r="H5" s="77"/>
    </row>
    <row r="6" spans="1:8" ht="12.75">
      <c r="A6" s="1645" t="s">
        <v>285</v>
      </c>
      <c r="B6" s="1570" t="s">
        <v>4</v>
      </c>
      <c r="C6" s="1570" t="s">
        <v>314</v>
      </c>
      <c r="D6" s="1570" t="s">
        <v>202</v>
      </c>
      <c r="E6" s="1098" t="s">
        <v>158</v>
      </c>
      <c r="F6" s="185"/>
      <c r="G6" s="68"/>
      <c r="H6" s="77"/>
    </row>
    <row r="7" spans="1:8" ht="12.75">
      <c r="A7" s="1646" t="s">
        <v>712</v>
      </c>
      <c r="B7" s="68" t="s">
        <v>3</v>
      </c>
      <c r="C7" s="68" t="s">
        <v>345</v>
      </c>
      <c r="D7" s="68" t="s">
        <v>407</v>
      </c>
      <c r="E7" s="1539" t="s">
        <v>158</v>
      </c>
      <c r="F7" s="185"/>
      <c r="G7" s="68"/>
      <c r="H7" s="77"/>
    </row>
    <row r="8" spans="1:8" ht="12.75">
      <c r="A8" s="1647" t="s">
        <v>284</v>
      </c>
      <c r="B8" s="68" t="s">
        <v>3</v>
      </c>
      <c r="C8" s="68" t="s">
        <v>316</v>
      </c>
      <c r="D8" s="68" t="s">
        <v>202</v>
      </c>
      <c r="E8" s="1539" t="s">
        <v>158</v>
      </c>
      <c r="F8" s="185"/>
      <c r="G8" s="68"/>
      <c r="H8" s="77"/>
    </row>
    <row r="9" spans="1:8" ht="13.8" thickBot="1">
      <c r="A9" s="1648" t="s">
        <v>182</v>
      </c>
      <c r="B9" s="79" t="s">
        <v>3</v>
      </c>
      <c r="C9" s="1649" t="s">
        <v>191</v>
      </c>
      <c r="D9" s="1649" t="s">
        <v>189</v>
      </c>
      <c r="E9" s="1043" t="s">
        <v>158</v>
      </c>
      <c r="F9" s="186"/>
      <c r="G9" s="79"/>
      <c r="H9" s="80"/>
    </row>
    <row r="10" spans="1:6" ht="12.75">
      <c r="A10" s="1481"/>
      <c r="B10" s="1603"/>
      <c r="C10" s="1340"/>
      <c r="D10" s="1340"/>
      <c r="E10" s="1340"/>
      <c r="F10" s="21"/>
    </row>
    <row r="11" spans="1:6" ht="12.75">
      <c r="A11" s="1626"/>
      <c r="B11" s="1340"/>
      <c r="C11" s="1340"/>
      <c r="D11" s="1340"/>
      <c r="E11" s="1340"/>
      <c r="F11" s="21"/>
    </row>
    <row r="12" spans="1:6" ht="12.75">
      <c r="A12" s="1626"/>
      <c r="B12" s="1340"/>
      <c r="C12" s="1603"/>
      <c r="D12" s="1340"/>
      <c r="E12" s="1340"/>
      <c r="F12" s="21"/>
    </row>
    <row r="13" spans="1:6" ht="12.75">
      <c r="A13" s="54"/>
      <c r="B13" s="1340"/>
      <c r="C13" s="1340"/>
      <c r="D13" s="1340"/>
      <c r="E13" s="1340"/>
      <c r="F13" s="21"/>
    </row>
    <row r="14" spans="1:6" ht="12.75">
      <c r="A14" s="54"/>
      <c r="B14" s="1340"/>
      <c r="C14" s="1340"/>
      <c r="D14" s="1340"/>
      <c r="E14" s="1340"/>
      <c r="F14" s="21"/>
    </row>
    <row r="15" spans="1:6" ht="12.75">
      <c r="A15" s="1597"/>
      <c r="B15" s="1340"/>
      <c r="C15" s="1340"/>
      <c r="D15" s="1340"/>
      <c r="E15" s="1340"/>
      <c r="F15" s="21"/>
    </row>
    <row r="16" spans="1:6" ht="12.75">
      <c r="A16" s="1597"/>
      <c r="B16" s="1340"/>
      <c r="C16" s="1340"/>
      <c r="D16" s="1340"/>
      <c r="E16" s="1340"/>
      <c r="F16" s="21"/>
    </row>
    <row r="17" spans="1:6" ht="12.75">
      <c r="A17" s="54"/>
      <c r="B17" s="1340"/>
      <c r="C17" s="1340"/>
      <c r="D17" s="1340"/>
      <c r="E17" s="1340"/>
      <c r="F17" s="21"/>
    </row>
    <row r="18" spans="1:6" ht="12.75">
      <c r="A18" s="54"/>
      <c r="B18" s="1340"/>
      <c r="C18" s="1340"/>
      <c r="D18" s="1340"/>
      <c r="E18" s="1340"/>
      <c r="F18" s="21"/>
    </row>
    <row r="19" spans="1:6" ht="12.75">
      <c r="A19" s="54"/>
      <c r="B19" s="1340"/>
      <c r="C19" s="1340"/>
      <c r="D19" s="1340"/>
      <c r="E19" s="1340"/>
      <c r="F19" s="21"/>
    </row>
    <row r="20" spans="1:6" ht="12.75">
      <c r="A20" s="54"/>
      <c r="B20" s="1340"/>
      <c r="C20" s="1340"/>
      <c r="D20" s="1340"/>
      <c r="E20" s="1340"/>
      <c r="F20" s="21"/>
    </row>
    <row r="21" spans="1:6" ht="12.75">
      <c r="A21" s="54"/>
      <c r="B21" s="1340"/>
      <c r="C21" s="1340"/>
      <c r="D21" s="1340"/>
      <c r="E21" s="1340"/>
      <c r="F21" s="21"/>
    </row>
    <row r="22" spans="1:6" ht="12.75">
      <c r="A22" s="1598"/>
      <c r="B22" s="1340"/>
      <c r="C22" s="1340"/>
      <c r="D22" s="1340"/>
      <c r="E22" s="1340"/>
      <c r="F22" s="21"/>
    </row>
    <row r="23" spans="1:6" ht="12.75">
      <c r="A23" s="1598"/>
      <c r="B23" s="1340"/>
      <c r="C23" s="1340"/>
      <c r="D23" s="1340"/>
      <c r="E23" s="1340"/>
      <c r="F23" s="21"/>
    </row>
    <row r="24" spans="1:6" ht="12.75">
      <c r="A24" s="54"/>
      <c r="B24" s="1340"/>
      <c r="C24" s="1340"/>
      <c r="D24" s="1340"/>
      <c r="E24" s="1340"/>
      <c r="F24" s="21"/>
    </row>
    <row r="25" spans="1:6" ht="12.75">
      <c r="A25" s="54"/>
      <c r="B25" s="1340"/>
      <c r="C25" s="1340"/>
      <c r="D25" s="1340"/>
      <c r="E25" s="1340"/>
      <c r="F25" s="21"/>
    </row>
    <row r="26" spans="1:6" ht="12.75">
      <c r="A26" s="1599"/>
      <c r="B26" s="1600"/>
      <c r="C26" s="1600"/>
      <c r="D26" s="1600"/>
      <c r="E26" s="1340"/>
      <c r="F26" s="21"/>
    </row>
    <row r="27" spans="1:6" ht="12.75">
      <c r="A27" s="1601"/>
      <c r="B27" s="1600"/>
      <c r="C27" s="1600"/>
      <c r="D27" s="1600"/>
      <c r="E27" s="1340"/>
      <c r="F27" s="21"/>
    </row>
    <row r="28" spans="1:6" ht="12.75">
      <c r="A28" s="1601"/>
      <c r="B28" s="1600"/>
      <c r="C28" s="1600"/>
      <c r="D28" s="1600"/>
      <c r="E28" s="1340"/>
      <c r="F28" s="21"/>
    </row>
    <row r="29" spans="1:6" ht="12.75">
      <c r="A29" s="1601"/>
      <c r="B29" s="1600"/>
      <c r="C29" s="1600"/>
      <c r="D29" s="1600"/>
      <c r="E29" s="1340"/>
      <c r="F29" s="21"/>
    </row>
    <row r="30" spans="1:6" ht="12.75">
      <c r="A30" s="1601"/>
      <c r="B30" s="1600"/>
      <c r="C30" s="1600"/>
      <c r="D30" s="1600"/>
      <c r="E30" s="1340"/>
      <c r="F30" s="21"/>
    </row>
    <row r="31" spans="1:6" ht="12.75">
      <c r="A31" s="1599"/>
      <c r="B31" s="1600"/>
      <c r="C31" s="1600"/>
      <c r="D31" s="1600"/>
      <c r="E31" s="1340"/>
      <c r="F31" s="21"/>
    </row>
    <row r="32" spans="1:6" ht="12.75">
      <c r="A32" s="1626"/>
      <c r="B32" s="1340"/>
      <c r="C32" s="1603"/>
      <c r="D32" s="1340"/>
      <c r="E32" s="1340"/>
      <c r="F32" s="21"/>
    </row>
    <row r="33" spans="1:6" ht="12.75">
      <c r="A33" s="1599"/>
      <c r="B33" s="1600"/>
      <c r="C33" s="1600"/>
      <c r="D33" s="1600"/>
      <c r="E33" s="1340"/>
      <c r="F33" s="21"/>
    </row>
    <row r="34" spans="1:6" ht="12.75">
      <c r="A34" s="1601"/>
      <c r="B34" s="1600"/>
      <c r="C34" s="1600"/>
      <c r="D34" s="1600"/>
      <c r="E34" s="1340"/>
      <c r="F34" s="21"/>
    </row>
    <row r="35" spans="1:6" ht="12.75">
      <c r="A35" s="1601"/>
      <c r="B35" s="1600"/>
      <c r="C35" s="1600"/>
      <c r="D35" s="1600"/>
      <c r="E35" s="1340"/>
      <c r="F35" s="21"/>
    </row>
    <row r="36" spans="1:6" ht="12.75">
      <c r="A36" s="1601"/>
      <c r="B36" s="1600"/>
      <c r="C36" s="1600"/>
      <c r="D36" s="1600"/>
      <c r="E36" s="1340"/>
      <c r="F36" s="21"/>
    </row>
    <row r="37" spans="1:6" ht="12.75">
      <c r="A37" s="1601"/>
      <c r="B37" s="1600"/>
      <c r="C37" s="1600"/>
      <c r="D37" s="1600"/>
      <c r="E37" s="1340"/>
      <c r="F37" s="1629"/>
    </row>
    <row r="38" spans="1:6" ht="12.75">
      <c r="A38" s="1601"/>
      <c r="B38" s="1600"/>
      <c r="C38" s="1600"/>
      <c r="D38" s="1600"/>
      <c r="E38" s="1340"/>
      <c r="F38" s="21"/>
    </row>
    <row r="39" spans="1:6" ht="12.75">
      <c r="A39" s="1602"/>
      <c r="B39" s="1340"/>
      <c r="C39" s="1603"/>
      <c r="D39" s="1603"/>
      <c r="E39" s="1340"/>
      <c r="F39" s="21"/>
    </row>
    <row r="40" spans="1:6" ht="12.75">
      <c r="A40" s="1604"/>
      <c r="B40" s="1340"/>
      <c r="C40" s="1600"/>
      <c r="D40" s="1600"/>
      <c r="E40" s="1340"/>
      <c r="F40" s="21"/>
    </row>
    <row r="41" spans="1:6" ht="12.75">
      <c r="A41" s="1607"/>
      <c r="B41" s="1603"/>
      <c r="C41" s="1340"/>
      <c r="D41" s="1340"/>
      <c r="E41" s="1340"/>
      <c r="F41" s="21"/>
    </row>
    <row r="42" spans="1:6" ht="12.75">
      <c r="A42" s="1607"/>
      <c r="B42" s="1340"/>
      <c r="C42" s="1340"/>
      <c r="D42" s="1340"/>
      <c r="E42" s="1340"/>
      <c r="F42" s="21"/>
    </row>
    <row r="43" spans="1:6" ht="12.75">
      <c r="A43" s="1605"/>
      <c r="B43" s="1612"/>
      <c r="C43" s="1340"/>
      <c r="D43" s="1340"/>
      <c r="E43" s="1340"/>
      <c r="F43" s="21"/>
    </row>
    <row r="44" spans="1:6" ht="12.75">
      <c r="A44" s="1599"/>
      <c r="B44" s="1340"/>
      <c r="C44" s="1340"/>
      <c r="D44" s="1340"/>
      <c r="E44" s="1340"/>
      <c r="F44" s="21"/>
    </row>
    <row r="45" spans="1:6" ht="12.75">
      <c r="A45" s="1605"/>
      <c r="B45" s="1340"/>
      <c r="C45" s="1340"/>
      <c r="D45" s="1340"/>
      <c r="E45" s="1340"/>
      <c r="F45" s="21"/>
    </row>
    <row r="46" spans="1:6" ht="12.75">
      <c r="A46" s="1606"/>
      <c r="B46" s="1340"/>
      <c r="C46" s="1340"/>
      <c r="D46" s="1340"/>
      <c r="E46" s="1600"/>
      <c r="F46" s="21"/>
    </row>
    <row r="47" spans="1:6" ht="12.75">
      <c r="A47" s="1607"/>
      <c r="B47" s="1340"/>
      <c r="C47" s="1340"/>
      <c r="D47" s="1340"/>
      <c r="E47" s="1600"/>
      <c r="F47" s="21"/>
    </row>
    <row r="48" spans="1:6" ht="12.75">
      <c r="A48" s="1607"/>
      <c r="B48" s="1340"/>
      <c r="C48" s="1340"/>
      <c r="D48" s="1340"/>
      <c r="E48" s="1340"/>
      <c r="F48" s="21"/>
    </row>
    <row r="49" spans="1:6" ht="12.75">
      <c r="A49" s="1607"/>
      <c r="B49" s="1340"/>
      <c r="C49" s="1340"/>
      <c r="D49" s="1340"/>
      <c r="E49" s="1340"/>
      <c r="F49" s="21"/>
    </row>
    <row r="50" spans="1:6" ht="12.75">
      <c r="A50" s="1607"/>
      <c r="B50" s="1340"/>
      <c r="C50" s="1340"/>
      <c r="D50" s="1340"/>
      <c r="E50" s="1600"/>
      <c r="F50" s="21"/>
    </row>
    <row r="51" spans="1:6" ht="12.75">
      <c r="A51" s="1604"/>
      <c r="B51" s="1603"/>
      <c r="C51" s="1613"/>
      <c r="D51" s="1340"/>
      <c r="E51" s="1340"/>
      <c r="F51" s="21"/>
    </row>
    <row r="52" spans="1:6" ht="12.75">
      <c r="A52" s="1597"/>
      <c r="B52" s="1340"/>
      <c r="C52" s="1340"/>
      <c r="D52" s="1340"/>
      <c r="E52" s="1340"/>
      <c r="F52" s="21"/>
    </row>
    <row r="53" spans="1:6" ht="12.75">
      <c r="A53" s="1597"/>
      <c r="B53" s="1340"/>
      <c r="C53" s="1340"/>
      <c r="D53" s="1340"/>
      <c r="E53" s="1340"/>
      <c r="F53" s="21"/>
    </row>
    <row r="54" spans="1:6" ht="12.75">
      <c r="A54" s="1606"/>
      <c r="B54" s="1340"/>
      <c r="C54" s="1340"/>
      <c r="D54" s="1340"/>
      <c r="E54" s="1340"/>
      <c r="F54" s="21"/>
    </row>
    <row r="55" spans="1:6" ht="12.75">
      <c r="A55" s="1606"/>
      <c r="B55" s="1340"/>
      <c r="C55" s="1340"/>
      <c r="D55" s="1340"/>
      <c r="E55" s="1600"/>
      <c r="F55" s="21"/>
    </row>
    <row r="56" spans="1:6" ht="12.75">
      <c r="A56" s="1128"/>
      <c r="B56" s="1340"/>
      <c r="C56" s="1340"/>
      <c r="D56" s="1340"/>
      <c r="E56" s="1340"/>
      <c r="F56" s="21"/>
    </row>
    <row r="57" spans="1:6" ht="12.75">
      <c r="A57" s="1128"/>
      <c r="B57" s="1340"/>
      <c r="C57" s="1340"/>
      <c r="D57" s="1340"/>
      <c r="E57" s="1600"/>
      <c r="F57" s="21"/>
    </row>
    <row r="58" spans="1:6" ht="12.75">
      <c r="A58" s="1626"/>
      <c r="B58" s="1340"/>
      <c r="C58" s="1340"/>
      <c r="D58" s="1340"/>
      <c r="E58" s="1340"/>
      <c r="F58" s="21"/>
    </row>
    <row r="59" spans="1:6" ht="12.75">
      <c r="A59" s="1604"/>
      <c r="B59" s="1340"/>
      <c r="C59" s="1603"/>
      <c r="D59" s="1340"/>
      <c r="E59" s="1340"/>
      <c r="F59" s="21"/>
    </row>
    <row r="60" spans="1:6" ht="12.75">
      <c r="A60" s="1604"/>
      <c r="B60" s="1340"/>
      <c r="C60" s="1603"/>
      <c r="D60" s="1340"/>
      <c r="E60" s="1340"/>
      <c r="F60" s="21"/>
    </row>
    <row r="61" spans="1:6" ht="12.75">
      <c r="A61" s="1604"/>
      <c r="B61" s="1340"/>
      <c r="C61" s="1603"/>
      <c r="D61" s="1340"/>
      <c r="E61" s="1340"/>
      <c r="F61" s="21"/>
    </row>
    <row r="62" spans="1:6" ht="12.75">
      <c r="A62" s="1601"/>
      <c r="B62" s="1340"/>
      <c r="C62" s="1340"/>
      <c r="D62" s="1340"/>
      <c r="E62" s="1340"/>
      <c r="F62" s="21"/>
    </row>
    <row r="63" spans="1:6" ht="12.75">
      <c r="A63" s="1610"/>
      <c r="B63" s="1340"/>
      <c r="C63" s="1603"/>
      <c r="D63" s="1340"/>
      <c r="E63" s="1600"/>
      <c r="F63" s="21"/>
    </row>
    <row r="64" spans="1:6" ht="12.75">
      <c r="A64" s="1610"/>
      <c r="B64" s="1340"/>
      <c r="C64" s="1603"/>
      <c r="D64" s="1603"/>
      <c r="E64" s="1600"/>
      <c r="F64" s="21"/>
    </row>
    <row r="65" spans="1:6" ht="12.75">
      <c r="A65" s="1610"/>
      <c r="B65" s="1340"/>
      <c r="C65" s="1603"/>
      <c r="D65" s="1340"/>
      <c r="E65" s="1600"/>
      <c r="F65" s="21"/>
    </row>
    <row r="66" spans="1:6" ht="12.75">
      <c r="A66" s="1610"/>
      <c r="B66" s="1340"/>
      <c r="C66" s="1603"/>
      <c r="D66" s="1603"/>
      <c r="E66" s="1600"/>
      <c r="F66" s="21"/>
    </row>
    <row r="67" spans="1:6" ht="12.75">
      <c r="A67" s="1128"/>
      <c r="B67" s="1340"/>
      <c r="C67" s="1340"/>
      <c r="D67" s="1340"/>
      <c r="E67" s="1600"/>
      <c r="F67" s="21"/>
    </row>
    <row r="68" spans="1:6" ht="12.75">
      <c r="A68" s="202"/>
      <c r="B68" s="1600"/>
      <c r="C68" s="1600"/>
      <c r="D68" s="1600"/>
      <c r="E68" s="1340"/>
      <c r="F68" s="21"/>
    </row>
    <row r="69" spans="1:6" ht="12.75">
      <c r="A69" s="1599"/>
      <c r="B69" s="1600"/>
      <c r="C69" s="1600"/>
      <c r="D69" s="1600"/>
      <c r="E69" s="1340"/>
      <c r="F69" s="21"/>
    </row>
    <row r="70" spans="1:6" ht="12.75">
      <c r="A70" s="1610"/>
      <c r="B70" s="1340"/>
      <c r="C70" s="1603"/>
      <c r="D70" s="1340"/>
      <c r="E70" s="1600"/>
      <c r="F70" s="21"/>
    </row>
    <row r="71" spans="1:6" ht="12.75">
      <c r="A71" s="1610"/>
      <c r="B71" s="1340"/>
      <c r="C71" s="1603"/>
      <c r="D71" s="1603"/>
      <c r="E71" s="1600"/>
      <c r="F71" s="21"/>
    </row>
    <row r="72" spans="1:6" ht="12.75">
      <c r="A72" s="1128"/>
      <c r="B72" s="1340"/>
      <c r="C72" s="1340"/>
      <c r="D72" s="1340"/>
      <c r="E72" s="1340"/>
      <c r="F72" s="21"/>
    </row>
    <row r="73" spans="1:6" ht="12.75">
      <c r="A73" s="1610"/>
      <c r="B73" s="1340"/>
      <c r="C73" s="1603"/>
      <c r="D73" s="1603"/>
      <c r="E73" s="1600"/>
      <c r="F73" s="21"/>
    </row>
    <row r="74" spans="1:6" ht="12.75">
      <c r="A74" s="202"/>
      <c r="B74" s="1340"/>
      <c r="C74" s="1603"/>
      <c r="D74" s="1340"/>
      <c r="E74" s="1600"/>
      <c r="F74" s="1629"/>
    </row>
    <row r="75" spans="1:6" ht="12.75">
      <c r="A75" s="1610"/>
      <c r="B75" s="1340"/>
      <c r="C75" s="1603"/>
      <c r="D75" s="1603"/>
      <c r="E75" s="1600"/>
      <c r="F75" s="21"/>
    </row>
    <row r="76" spans="1:6" ht="12.75">
      <c r="A76" s="1610"/>
      <c r="B76" s="1340"/>
      <c r="C76" s="1603"/>
      <c r="D76" s="1603"/>
      <c r="E76" s="1600"/>
      <c r="F76" s="21"/>
    </row>
    <row r="77" spans="1:6" ht="12.75">
      <c r="A77" s="1128"/>
      <c r="B77" s="1603"/>
      <c r="C77" s="1603"/>
      <c r="D77" s="1340"/>
      <c r="E77" s="1600"/>
      <c r="F77" s="21"/>
    </row>
    <row r="78" spans="1:6" ht="12.75">
      <c r="A78" s="1128"/>
      <c r="B78" s="1340"/>
      <c r="C78" s="1603"/>
      <c r="D78" s="1340"/>
      <c r="E78" s="1340"/>
      <c r="F78" s="21"/>
    </row>
    <row r="79" spans="1:6" ht="12.75">
      <c r="A79" s="1128"/>
      <c r="B79" s="1340"/>
      <c r="C79" s="1340"/>
      <c r="D79" s="1600"/>
      <c r="E79" s="1340"/>
      <c r="F79" s="21"/>
    </row>
    <row r="80" spans="1:6" ht="12.75">
      <c r="A80" s="1128"/>
      <c r="B80" s="1340"/>
      <c r="C80" s="1340"/>
      <c r="D80" s="1340"/>
      <c r="E80" s="1600"/>
      <c r="F80" s="21"/>
    </row>
    <row r="81" spans="1:6" ht="12.75">
      <c r="A81" s="1128"/>
      <c r="B81" s="1340"/>
      <c r="C81" s="1340"/>
      <c r="D81" s="1340"/>
      <c r="E81" s="1600"/>
      <c r="F81" s="21"/>
    </row>
    <row r="82" spans="1:6" ht="12.75">
      <c r="A82" s="1611"/>
      <c r="B82" s="1340"/>
      <c r="C82" s="1340"/>
      <c r="D82" s="1340"/>
      <c r="E82" s="1340"/>
      <c r="F82" s="21"/>
    </row>
    <row r="83" spans="1:6" ht="12.75">
      <c r="A83" s="1599"/>
      <c r="B83" s="1340"/>
      <c r="C83" s="1340"/>
      <c r="D83" s="1600"/>
      <c r="E83" s="1600"/>
      <c r="F83" s="1629"/>
    </row>
    <row r="84" spans="1:6" ht="12.75">
      <c r="A84" s="54"/>
      <c r="B84" s="1340"/>
      <c r="C84" s="1340"/>
      <c r="D84" s="1340"/>
      <c r="E84" s="1340"/>
      <c r="F84" s="21"/>
    </row>
    <row r="85" spans="1:6" ht="12.75">
      <c r="A85" s="1628"/>
      <c r="B85" s="1340"/>
      <c r="C85" s="1340"/>
      <c r="D85" s="1600"/>
      <c r="E85" s="1340"/>
      <c r="F85" s="21"/>
    </row>
    <row r="86" spans="1:6" ht="12.75">
      <c r="A86" s="1628"/>
      <c r="B86" s="1340"/>
      <c r="C86" s="1340"/>
      <c r="D86" s="1340"/>
      <c r="E86" s="1340"/>
      <c r="F86" s="21"/>
    </row>
    <row r="87" spans="1:6" ht="12.75">
      <c r="A87" s="1599"/>
      <c r="B87" s="1340"/>
      <c r="C87" s="1340"/>
      <c r="D87" s="1340"/>
      <c r="E87" s="1600"/>
      <c r="F87" s="21"/>
    </row>
    <row r="88" spans="1:6" ht="12.75">
      <c r="A88" s="1611"/>
      <c r="B88" s="1340"/>
      <c r="C88" s="1340"/>
      <c r="D88" s="1340"/>
      <c r="E88" s="1340"/>
      <c r="F88" s="21"/>
    </row>
    <row r="89" spans="1:6" ht="12.75">
      <c r="A89" s="1611"/>
      <c r="B89" s="1340"/>
      <c r="C89" s="1340"/>
      <c r="D89" s="1340"/>
      <c r="E89" s="1340"/>
      <c r="F89" s="21"/>
    </row>
    <row r="90" spans="1:6" ht="12.75">
      <c r="A90" s="1604"/>
      <c r="B90" s="1340"/>
      <c r="C90" s="1603"/>
      <c r="D90" s="1603"/>
      <c r="E90" s="1600"/>
      <c r="F90" s="21"/>
    </row>
    <row r="91" spans="1:6" ht="12.75">
      <c r="A91" s="1604"/>
      <c r="B91" s="1340"/>
      <c r="C91" s="1603"/>
      <c r="D91" s="1603"/>
      <c r="E91" s="1600"/>
      <c r="F91" s="21"/>
    </row>
    <row r="92" spans="1:6" ht="12.75">
      <c r="A92" s="1610"/>
      <c r="B92" s="1340"/>
      <c r="C92" s="1603"/>
      <c r="D92" s="1340"/>
      <c r="E92" s="1600"/>
      <c r="F92" s="21"/>
    </row>
    <row r="93" spans="1:6" ht="12.75">
      <c r="A93" s="1037"/>
      <c r="B93" s="1612"/>
      <c r="C93" s="1613"/>
      <c r="D93" s="1612"/>
      <c r="E93" s="1340"/>
      <c r="F93" s="21"/>
    </row>
    <row r="94" spans="1:6" ht="12.75">
      <c r="A94" s="1610"/>
      <c r="B94" s="1340"/>
      <c r="C94" s="1603"/>
      <c r="D94" s="1340"/>
      <c r="E94" s="1600"/>
      <c r="F94" s="21"/>
    </row>
    <row r="95" spans="1:6" ht="12.75">
      <c r="A95" s="1610"/>
      <c r="B95" s="1340"/>
      <c r="C95" s="1603"/>
      <c r="D95" s="1340"/>
      <c r="E95" s="1600"/>
      <c r="F95" s="21"/>
    </row>
    <row r="96" spans="1:6" ht="12.75">
      <c r="A96" s="1610"/>
      <c r="B96" s="1340"/>
      <c r="C96" s="1603"/>
      <c r="D96" s="1603"/>
      <c r="E96" s="1600"/>
      <c r="F96" s="21"/>
    </row>
    <row r="97" spans="1:6" ht="12.75">
      <c r="A97" s="1601"/>
      <c r="B97" s="1340"/>
      <c r="C97" s="1603"/>
      <c r="D97" s="1340"/>
      <c r="E97" s="1600"/>
      <c r="F97" s="1629"/>
    </row>
    <row r="98" spans="1:6" ht="12.75">
      <c r="A98" s="1610"/>
      <c r="B98" s="1340"/>
      <c r="C98" s="1603"/>
      <c r="D98" s="1340"/>
      <c r="E98" s="1600"/>
      <c r="F98" s="21"/>
    </row>
    <row r="99" spans="1:6" ht="12.75">
      <c r="A99" s="1602"/>
      <c r="B99" s="1340"/>
      <c r="C99" s="1340"/>
      <c r="D99" s="1340"/>
      <c r="E99" s="1340"/>
      <c r="F99" s="21"/>
    </row>
    <row r="100" spans="1:6" ht="12.75">
      <c r="A100" s="1610"/>
      <c r="B100" s="1340"/>
      <c r="C100" s="1603"/>
      <c r="D100" s="1603"/>
      <c r="E100" s="1600"/>
      <c r="F100" s="21"/>
    </row>
    <row r="101" spans="1:6" ht="12.75">
      <c r="A101" s="202"/>
      <c r="B101" s="1340"/>
      <c r="C101" s="1340"/>
      <c r="D101" s="1340"/>
      <c r="E101" s="1340"/>
      <c r="F101" s="21"/>
    </row>
    <row r="102" spans="1:6" ht="12.75">
      <c r="A102" s="1602"/>
      <c r="B102" s="1340"/>
      <c r="C102" s="1603"/>
      <c r="D102" s="1340"/>
      <c r="E102" s="1340"/>
      <c r="F102" s="21"/>
    </row>
    <row r="103" spans="1:6" ht="12.75">
      <c r="A103" s="202"/>
      <c r="B103" s="1340"/>
      <c r="C103" s="1603"/>
      <c r="D103" s="1603"/>
      <c r="E103" s="1600"/>
      <c r="F103" s="21"/>
    </row>
    <row r="104" spans="1:6" ht="12.75">
      <c r="A104" s="1610"/>
      <c r="B104" s="1340"/>
      <c r="C104" s="1603"/>
      <c r="D104" s="1603"/>
      <c r="E104" s="1600"/>
      <c r="F104" s="21"/>
    </row>
    <row r="105" spans="1:6" ht="12.75">
      <c r="A105" s="1610"/>
      <c r="B105" s="1340"/>
      <c r="C105" s="1603"/>
      <c r="D105" s="1603"/>
      <c r="E105" s="1600"/>
      <c r="F105" s="21"/>
    </row>
    <row r="106" spans="1:6" ht="12.75">
      <c r="A106" s="1037"/>
      <c r="B106" s="1340"/>
      <c r="C106" s="1340"/>
      <c r="D106" s="1340"/>
      <c r="E106" s="1340"/>
      <c r="F106" s="21"/>
    </row>
    <row r="107" spans="1:6" ht="12.75">
      <c r="A107" s="54"/>
      <c r="B107" s="1340"/>
      <c r="C107" s="1600"/>
      <c r="D107" s="1340"/>
      <c r="E107" s="1340"/>
      <c r="F107" s="21"/>
    </row>
    <row r="108" spans="1:6" ht="12.75">
      <c r="A108" s="1606"/>
      <c r="B108" s="1340"/>
      <c r="C108" s="1340"/>
      <c r="D108" s="1340"/>
      <c r="E108" s="1340"/>
      <c r="F108" s="21"/>
    </row>
    <row r="109" spans="1:6" ht="12.75">
      <c r="A109" s="1614"/>
      <c r="B109" s="1340"/>
      <c r="C109" s="1340"/>
      <c r="D109" s="1340"/>
      <c r="E109" s="1600"/>
      <c r="F109" s="1629"/>
    </row>
    <row r="110" spans="1:6" ht="12.75">
      <c r="A110" s="54"/>
      <c r="B110" s="1340"/>
      <c r="C110" s="1340"/>
      <c r="D110" s="1340"/>
      <c r="E110" s="1600"/>
      <c r="F110" s="21"/>
    </row>
    <row r="111" spans="1:6" ht="12.75">
      <c r="A111" s="1607"/>
      <c r="B111" s="1340"/>
      <c r="C111" s="1340"/>
      <c r="D111" s="1340"/>
      <c r="E111" s="1600"/>
      <c r="F111" s="21"/>
    </row>
    <row r="112" spans="1:6" ht="12.75">
      <c r="A112" s="54"/>
      <c r="B112" s="1340"/>
      <c r="C112" s="1340"/>
      <c r="D112" s="1340"/>
      <c r="E112" s="1600"/>
      <c r="F112" s="21"/>
    </row>
    <row r="113" spans="1:6" ht="12.75">
      <c r="A113" s="1606"/>
      <c r="B113" s="1340"/>
      <c r="C113" s="1340"/>
      <c r="D113" s="1340"/>
      <c r="E113" s="1340"/>
      <c r="F113" s="21"/>
    </row>
    <row r="114" spans="1:6" ht="12.75">
      <c r="A114" s="1607"/>
      <c r="B114" s="1600"/>
      <c r="C114" s="1340"/>
      <c r="D114" s="1340"/>
      <c r="E114" s="1340"/>
      <c r="F114" s="21"/>
    </row>
    <row r="115" spans="1:6" ht="12.75">
      <c r="A115" s="54"/>
      <c r="B115" s="1600"/>
      <c r="C115" s="1600"/>
      <c r="D115" s="1340"/>
      <c r="E115" s="1340"/>
      <c r="F115" s="21"/>
    </row>
    <row r="116" spans="1:6" ht="12.75">
      <c r="A116" s="54"/>
      <c r="B116" s="1340"/>
      <c r="C116" s="1340"/>
      <c r="D116" s="1340"/>
      <c r="E116" s="1340"/>
      <c r="F116" s="21"/>
    </row>
    <row r="117" spans="1:5" ht="12.75">
      <c r="A117" s="1607"/>
      <c r="B117" s="1340"/>
      <c r="C117" s="1340"/>
      <c r="D117" s="1340"/>
      <c r="E117" s="1340"/>
    </row>
    <row r="118" spans="1:5" ht="12.75">
      <c r="A118" s="54"/>
      <c r="B118" s="1340"/>
      <c r="C118" s="1340"/>
      <c r="D118" s="1340"/>
      <c r="E118" s="1340"/>
    </row>
    <row r="119" spans="1:5" ht="12.75">
      <c r="A119" s="1601"/>
      <c r="B119" s="1340"/>
      <c r="C119" s="1340"/>
      <c r="D119" s="1340"/>
      <c r="E119" s="1340"/>
    </row>
    <row r="120" spans="1:5" ht="12.75">
      <c r="A120" s="1604"/>
      <c r="B120" s="1340"/>
      <c r="C120" s="1603"/>
      <c r="D120" s="1340"/>
      <c r="E120" s="1340"/>
    </row>
    <row r="121" spans="1:5" ht="12.75">
      <c r="A121" s="1601"/>
      <c r="B121" s="1340"/>
      <c r="C121" s="1340"/>
      <c r="D121" s="1340"/>
      <c r="E121" s="1340"/>
    </row>
    <row r="122" spans="1:5" ht="12.75">
      <c r="A122" s="1632"/>
      <c r="B122" s="1340"/>
      <c r="C122" s="1340"/>
      <c r="D122" s="1340"/>
      <c r="E122" s="1340"/>
    </row>
  </sheetData>
  <printOptions/>
  <pageMargins left="0.7" right="0.7" top="0.75" bottom="0.75" header="0.3" footer="0.3"/>
  <pageSetup horizontalDpi="1200" verticalDpi="12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 topLeftCell="A28">
      <selection activeCell="F28" sqref="F1:F65536"/>
    </sheetView>
  </sheetViews>
  <sheetFormatPr defaultColWidth="9.140625" defaultRowHeight="12.75"/>
  <cols>
    <col min="1" max="1" width="36.8515625" style="0" customWidth="1"/>
    <col min="2" max="2" width="14.421875" style="0" customWidth="1"/>
    <col min="3" max="3" width="25.140625" style="0" customWidth="1"/>
    <col min="4" max="4" width="21.140625" style="0" customWidth="1"/>
  </cols>
  <sheetData>
    <row r="1" spans="1:5" ht="14.4" thickBot="1">
      <c r="A1" s="105" t="s">
        <v>20</v>
      </c>
      <c r="B1" s="105" t="s">
        <v>178</v>
      </c>
      <c r="C1" s="105" t="s">
        <v>179</v>
      </c>
      <c r="D1" s="105" t="s">
        <v>180</v>
      </c>
      <c r="E1" s="1549" t="s">
        <v>803</v>
      </c>
    </row>
    <row r="2" spans="1:5" ht="12.75">
      <c r="A2" s="203" t="s">
        <v>564</v>
      </c>
      <c r="B2" s="1056" t="s">
        <v>3</v>
      </c>
      <c r="C2" s="603" t="s">
        <v>300</v>
      </c>
      <c r="D2" s="1056" t="s">
        <v>198</v>
      </c>
      <c r="E2" s="602" t="s">
        <v>807</v>
      </c>
    </row>
    <row r="3" spans="1:5" ht="12.75">
      <c r="A3" s="253" t="s">
        <v>271</v>
      </c>
      <c r="B3" s="1056" t="s">
        <v>3</v>
      </c>
      <c r="C3" s="603" t="s">
        <v>278</v>
      </c>
      <c r="D3" s="1056" t="s">
        <v>189</v>
      </c>
      <c r="E3" s="603" t="s">
        <v>807</v>
      </c>
    </row>
    <row r="4" spans="1:5" ht="12.75">
      <c r="A4" s="253" t="s">
        <v>272</v>
      </c>
      <c r="B4" s="1056" t="s">
        <v>3</v>
      </c>
      <c r="C4" s="603" t="s">
        <v>276</v>
      </c>
      <c r="D4" s="1056" t="s">
        <v>344</v>
      </c>
      <c r="E4" s="603" t="s">
        <v>807</v>
      </c>
    </row>
    <row r="5" spans="1:5" ht="12.75">
      <c r="A5" s="253" t="s">
        <v>268</v>
      </c>
      <c r="B5" s="1056" t="s">
        <v>3</v>
      </c>
      <c r="C5" s="603" t="s">
        <v>273</v>
      </c>
      <c r="D5" s="1056" t="s">
        <v>198</v>
      </c>
      <c r="E5" s="603" t="s">
        <v>807</v>
      </c>
    </row>
    <row r="6" spans="1:5" ht="12.75">
      <c r="A6" s="1519" t="s">
        <v>281</v>
      </c>
      <c r="B6" s="1059" t="s">
        <v>3</v>
      </c>
      <c r="C6" s="1053" t="s">
        <v>304</v>
      </c>
      <c r="D6" s="1059" t="s">
        <v>198</v>
      </c>
      <c r="E6" s="1053" t="s">
        <v>807</v>
      </c>
    </row>
    <row r="7" spans="1:5" ht="12.75">
      <c r="A7" s="824" t="s">
        <v>675</v>
      </c>
      <c r="B7" s="1060" t="s">
        <v>4</v>
      </c>
      <c r="C7" s="809" t="s">
        <v>224</v>
      </c>
      <c r="D7" s="1060" t="s">
        <v>198</v>
      </c>
      <c r="E7" s="603" t="s">
        <v>807</v>
      </c>
    </row>
    <row r="8" spans="1:5" ht="12.75">
      <c r="A8" s="824" t="s">
        <v>658</v>
      </c>
      <c r="B8" s="1060" t="s">
        <v>4</v>
      </c>
      <c r="C8" s="809" t="s">
        <v>225</v>
      </c>
      <c r="D8" s="1060" t="s">
        <v>484</v>
      </c>
      <c r="E8" s="603" t="s">
        <v>807</v>
      </c>
    </row>
    <row r="9" spans="1:5" ht="12.75">
      <c r="A9" s="824" t="s">
        <v>222</v>
      </c>
      <c r="B9" s="1060" t="s">
        <v>4</v>
      </c>
      <c r="C9" s="809" t="s">
        <v>201</v>
      </c>
      <c r="D9" s="1060" t="s">
        <v>198</v>
      </c>
      <c r="E9" s="603" t="s">
        <v>807</v>
      </c>
    </row>
    <row r="10" spans="1:5" ht="12.75">
      <c r="A10" s="394" t="s">
        <v>723</v>
      </c>
      <c r="B10" s="1551" t="s">
        <v>6</v>
      </c>
      <c r="C10" s="1065" t="s">
        <v>409</v>
      </c>
      <c r="D10" s="1551" t="s">
        <v>198</v>
      </c>
      <c r="E10" s="1053" t="s">
        <v>807</v>
      </c>
    </row>
    <row r="11" spans="1:5" ht="12.75">
      <c r="A11" s="1596" t="s">
        <v>697</v>
      </c>
      <c r="B11" s="1369" t="s">
        <v>238</v>
      </c>
      <c r="C11" s="347" t="s">
        <v>201</v>
      </c>
      <c r="D11" s="1536" t="s">
        <v>198</v>
      </c>
      <c r="E11" s="603" t="s">
        <v>807</v>
      </c>
    </row>
    <row r="12" spans="1:5" ht="12.75">
      <c r="A12" s="1073" t="s">
        <v>210</v>
      </c>
      <c r="B12" s="1059" t="s">
        <v>3</v>
      </c>
      <c r="C12" s="1065" t="s">
        <v>408</v>
      </c>
      <c r="D12" s="1551" t="s">
        <v>484</v>
      </c>
      <c r="E12" s="1053" t="s">
        <v>807</v>
      </c>
    </row>
    <row r="13" spans="1:5" ht="12.75">
      <c r="A13" s="1055" t="s">
        <v>236</v>
      </c>
      <c r="B13" s="1059" t="s">
        <v>3</v>
      </c>
      <c r="C13" s="1053" t="s">
        <v>257</v>
      </c>
      <c r="D13" s="1059" t="s">
        <v>198</v>
      </c>
      <c r="E13" s="1065" t="s">
        <v>807</v>
      </c>
    </row>
    <row r="14" spans="1:5" ht="13.8" thickBot="1">
      <c r="A14" s="1633" t="s">
        <v>208</v>
      </c>
      <c r="B14" s="1063" t="s">
        <v>3</v>
      </c>
      <c r="C14" s="1064" t="s">
        <v>218</v>
      </c>
      <c r="D14" s="1063" t="s">
        <v>484</v>
      </c>
      <c r="E14" s="1065" t="s">
        <v>807</v>
      </c>
    </row>
    <row r="15" spans="1:5" ht="12.75">
      <c r="A15" s="1637" t="s">
        <v>295</v>
      </c>
      <c r="B15" s="602" t="s">
        <v>3</v>
      </c>
      <c r="C15" s="602" t="s">
        <v>309</v>
      </c>
      <c r="D15" s="1173" t="s">
        <v>198</v>
      </c>
      <c r="E15" s="809" t="s">
        <v>807</v>
      </c>
    </row>
    <row r="16" spans="1:5" ht="12.75">
      <c r="A16" s="774" t="s">
        <v>296</v>
      </c>
      <c r="B16" s="603" t="s">
        <v>3</v>
      </c>
      <c r="C16" s="603" t="s">
        <v>309</v>
      </c>
      <c r="D16" s="1056" t="s">
        <v>198</v>
      </c>
      <c r="E16" s="809" t="s">
        <v>807</v>
      </c>
    </row>
    <row r="17" spans="1:5" ht="12.75">
      <c r="A17" s="1525" t="s">
        <v>691</v>
      </c>
      <c r="B17" s="1053" t="s">
        <v>238</v>
      </c>
      <c r="C17" s="1076" t="s">
        <v>256</v>
      </c>
      <c r="D17" s="1059" t="s">
        <v>484</v>
      </c>
      <c r="E17" s="1065" t="s">
        <v>807</v>
      </c>
    </row>
    <row r="18" spans="1:5" ht="12.75">
      <c r="A18" s="1610" t="s">
        <v>432</v>
      </c>
      <c r="B18" s="346" t="s">
        <v>238</v>
      </c>
      <c r="C18" s="347" t="s">
        <v>201</v>
      </c>
      <c r="D18" s="1536" t="s">
        <v>198</v>
      </c>
      <c r="E18" s="809" t="s">
        <v>807</v>
      </c>
    </row>
    <row r="19" spans="1:5" ht="12.75">
      <c r="A19" s="1525" t="s">
        <v>687</v>
      </c>
      <c r="B19" s="1053" t="s">
        <v>238</v>
      </c>
      <c r="C19" s="1076" t="s">
        <v>256</v>
      </c>
      <c r="D19" s="1059" t="s">
        <v>484</v>
      </c>
      <c r="E19" s="1065" t="s">
        <v>807</v>
      </c>
    </row>
    <row r="20" spans="1:5" ht="12.75">
      <c r="A20" s="1526" t="s">
        <v>246</v>
      </c>
      <c r="B20" s="346" t="s">
        <v>238</v>
      </c>
      <c r="C20" s="347" t="s">
        <v>201</v>
      </c>
      <c r="D20" s="1536" t="s">
        <v>198</v>
      </c>
      <c r="E20" s="809" t="s">
        <v>807</v>
      </c>
    </row>
    <row r="21" spans="1:5" ht="12.75">
      <c r="A21" s="1525" t="s">
        <v>247</v>
      </c>
      <c r="B21" s="1053" t="s">
        <v>238</v>
      </c>
      <c r="C21" s="1076" t="s">
        <v>256</v>
      </c>
      <c r="D21" s="1059" t="s">
        <v>484</v>
      </c>
      <c r="E21" s="1065" t="s">
        <v>807</v>
      </c>
    </row>
    <row r="22" spans="1:5" ht="12.75">
      <c r="A22" s="1526" t="s">
        <v>688</v>
      </c>
      <c r="B22" s="346" t="s">
        <v>238</v>
      </c>
      <c r="C22" s="347" t="s">
        <v>201</v>
      </c>
      <c r="D22" s="1536" t="s">
        <v>198</v>
      </c>
      <c r="E22" s="809" t="s">
        <v>807</v>
      </c>
    </row>
    <row r="23" spans="1:5" ht="12.75">
      <c r="A23" s="1526" t="s">
        <v>248</v>
      </c>
      <c r="B23" s="346" t="s">
        <v>238</v>
      </c>
      <c r="C23" s="347" t="s">
        <v>201</v>
      </c>
      <c r="D23" s="1536" t="s">
        <v>198</v>
      </c>
      <c r="E23" s="809" t="s">
        <v>807</v>
      </c>
    </row>
    <row r="24" spans="1:5" ht="12.75">
      <c r="A24" s="1587" t="s">
        <v>690</v>
      </c>
      <c r="B24" s="1568" t="s">
        <v>238</v>
      </c>
      <c r="C24" s="1577" t="s">
        <v>322</v>
      </c>
      <c r="D24" s="1568" t="s">
        <v>484</v>
      </c>
      <c r="E24" s="224" t="s">
        <v>807</v>
      </c>
    </row>
    <row r="25" spans="1:5" ht="12.75">
      <c r="A25" s="1585" t="s">
        <v>434</v>
      </c>
      <c r="B25" s="1568" t="s">
        <v>238</v>
      </c>
      <c r="C25" s="1577" t="s">
        <v>201</v>
      </c>
      <c r="D25" s="1577" t="s">
        <v>198</v>
      </c>
      <c r="E25" s="224" t="s">
        <v>807</v>
      </c>
    </row>
    <row r="26" spans="1:5" ht="12.75">
      <c r="A26" s="1585" t="s">
        <v>250</v>
      </c>
      <c r="B26" s="1568" t="s">
        <v>238</v>
      </c>
      <c r="C26" s="1577" t="s">
        <v>201</v>
      </c>
      <c r="D26" s="1577" t="s">
        <v>198</v>
      </c>
      <c r="E26" s="224" t="s">
        <v>807</v>
      </c>
    </row>
    <row r="27" spans="1:5" ht="12.75">
      <c r="A27" s="1595" t="s">
        <v>298</v>
      </c>
      <c r="B27" s="68" t="s">
        <v>4</v>
      </c>
      <c r="C27" s="68" t="s">
        <v>309</v>
      </c>
      <c r="D27" s="68" t="s">
        <v>198</v>
      </c>
      <c r="E27" s="224" t="s">
        <v>807</v>
      </c>
    </row>
    <row r="28" spans="1:5" ht="12.75">
      <c r="A28" s="1620" t="s">
        <v>630</v>
      </c>
      <c r="B28" s="1570" t="s">
        <v>3</v>
      </c>
      <c r="C28" s="1570" t="s">
        <v>267</v>
      </c>
      <c r="D28" s="1570" t="s">
        <v>484</v>
      </c>
      <c r="E28" s="1578" t="s">
        <v>807</v>
      </c>
    </row>
    <row r="29" spans="1:5" ht="12.75">
      <c r="A29" s="1579" t="s">
        <v>251</v>
      </c>
      <c r="B29" s="1568" t="s">
        <v>238</v>
      </c>
      <c r="C29" s="1577" t="s">
        <v>201</v>
      </c>
      <c r="D29" s="1577" t="s">
        <v>198</v>
      </c>
      <c r="E29" s="224" t="s">
        <v>807</v>
      </c>
    </row>
    <row r="30" spans="1:5" ht="12.75">
      <c r="A30" s="1579" t="s">
        <v>436</v>
      </c>
      <c r="B30" s="1568" t="s">
        <v>238</v>
      </c>
      <c r="C30" s="1577" t="s">
        <v>201</v>
      </c>
      <c r="D30" s="1577" t="s">
        <v>198</v>
      </c>
      <c r="E30" s="224" t="s">
        <v>807</v>
      </c>
    </row>
    <row r="31" spans="1:5" ht="12.75">
      <c r="A31" s="1096" t="s">
        <v>252</v>
      </c>
      <c r="B31" s="1053" t="s">
        <v>238</v>
      </c>
      <c r="C31" s="1076" t="s">
        <v>256</v>
      </c>
      <c r="D31" s="1059" t="s">
        <v>484</v>
      </c>
      <c r="E31" s="1065" t="s">
        <v>807</v>
      </c>
    </row>
    <row r="32" spans="1:5" ht="12.75">
      <c r="A32" s="1096" t="s">
        <v>686</v>
      </c>
      <c r="B32" s="1053" t="s">
        <v>238</v>
      </c>
      <c r="C32" s="1076" t="s">
        <v>256</v>
      </c>
      <c r="D32" s="1059" t="s">
        <v>484</v>
      </c>
      <c r="E32" s="1065" t="s">
        <v>807</v>
      </c>
    </row>
    <row r="33" spans="1:5" ht="12.75">
      <c r="A33" s="1096" t="s">
        <v>685</v>
      </c>
      <c r="B33" s="1053" t="s">
        <v>238</v>
      </c>
      <c r="C33" s="1076" t="s">
        <v>256</v>
      </c>
      <c r="D33" s="1059" t="s">
        <v>484</v>
      </c>
      <c r="E33" s="1065" t="s">
        <v>807</v>
      </c>
    </row>
    <row r="34" spans="1:5" ht="12.75">
      <c r="A34" s="1625" t="s">
        <v>253</v>
      </c>
      <c r="B34" s="1588" t="s">
        <v>238</v>
      </c>
      <c r="C34" s="1548" t="s">
        <v>201</v>
      </c>
      <c r="D34" s="1558" t="s">
        <v>198</v>
      </c>
      <c r="E34" s="1235" t="s">
        <v>807</v>
      </c>
    </row>
    <row r="35" spans="1:5" ht="12.75">
      <c r="A35" s="1567" t="s">
        <v>678</v>
      </c>
      <c r="B35" s="1568" t="s">
        <v>238</v>
      </c>
      <c r="C35" s="1577" t="s">
        <v>322</v>
      </c>
      <c r="D35" s="1568" t="s">
        <v>484</v>
      </c>
      <c r="E35" s="224" t="s">
        <v>807</v>
      </c>
    </row>
    <row r="36" spans="1:5" ht="12.75">
      <c r="A36" s="1581" t="s">
        <v>680</v>
      </c>
      <c r="B36" s="1570" t="s">
        <v>238</v>
      </c>
      <c r="C36" s="1571" t="s">
        <v>256</v>
      </c>
      <c r="D36" s="1570" t="s">
        <v>484</v>
      </c>
      <c r="E36" s="1578" t="s">
        <v>807</v>
      </c>
    </row>
    <row r="37" spans="1:5" ht="12.75">
      <c r="A37" s="1581" t="s">
        <v>445</v>
      </c>
      <c r="B37" s="1570" t="s">
        <v>3</v>
      </c>
      <c r="C37" s="1571" t="s">
        <v>257</v>
      </c>
      <c r="D37" s="1571" t="s">
        <v>198</v>
      </c>
      <c r="E37" s="1578" t="s">
        <v>807</v>
      </c>
    </row>
    <row r="38" spans="1:5" ht="12.75">
      <c r="A38" s="1634" t="s">
        <v>810</v>
      </c>
      <c r="B38" s="1570" t="s">
        <v>3</v>
      </c>
      <c r="C38" s="1571" t="s">
        <v>257</v>
      </c>
      <c r="D38" s="1571" t="s">
        <v>198</v>
      </c>
      <c r="E38" s="1578" t="s">
        <v>807</v>
      </c>
    </row>
    <row r="39" spans="1:5" ht="12.75">
      <c r="A39" s="1581" t="s">
        <v>241</v>
      </c>
      <c r="B39" s="1570" t="s">
        <v>238</v>
      </c>
      <c r="C39" s="1571" t="s">
        <v>257</v>
      </c>
      <c r="D39" s="1571" t="s">
        <v>198</v>
      </c>
      <c r="E39" s="1578" t="s">
        <v>807</v>
      </c>
    </row>
    <row r="40" spans="1:5" ht="12.75">
      <c r="A40" s="1581" t="s">
        <v>242</v>
      </c>
      <c r="B40" s="1570" t="s">
        <v>238</v>
      </c>
      <c r="C40" s="1571" t="s">
        <v>257</v>
      </c>
      <c r="D40" s="1571" t="s">
        <v>198</v>
      </c>
      <c r="E40" s="1578" t="s">
        <v>807</v>
      </c>
    </row>
    <row r="41" spans="1:5" ht="12.75">
      <c r="A41" s="1636" t="s">
        <v>418</v>
      </c>
      <c r="B41" s="68" t="s">
        <v>3</v>
      </c>
      <c r="C41" s="68" t="s">
        <v>194</v>
      </c>
      <c r="D41" s="68" t="s">
        <v>484</v>
      </c>
      <c r="E41" s="224" t="s">
        <v>807</v>
      </c>
    </row>
    <row r="42" spans="1:5" ht="12.75">
      <c r="A42" s="1635" t="s">
        <v>184</v>
      </c>
      <c r="B42" s="1638" t="s">
        <v>3</v>
      </c>
      <c r="C42" s="143" t="s">
        <v>201</v>
      </c>
      <c r="D42" s="1042" t="s">
        <v>198</v>
      </c>
      <c r="E42" s="1039" t="s">
        <v>807</v>
      </c>
    </row>
    <row r="43" spans="1:5" ht="12.75">
      <c r="A43" s="1594" t="s">
        <v>185</v>
      </c>
      <c r="B43" s="68" t="s">
        <v>3</v>
      </c>
      <c r="C43" s="68" t="s">
        <v>404</v>
      </c>
      <c r="D43" s="68" t="s">
        <v>344</v>
      </c>
      <c r="E43" s="224" t="s">
        <v>807</v>
      </c>
    </row>
    <row r="44" spans="1:5" ht="12.75">
      <c r="A44" s="40" t="s">
        <v>186</v>
      </c>
      <c r="B44" s="140" t="s">
        <v>4</v>
      </c>
      <c r="C44" s="140" t="s">
        <v>201</v>
      </c>
      <c r="D44" s="140" t="s">
        <v>198</v>
      </c>
      <c r="E44" s="1639" t="s">
        <v>807</v>
      </c>
    </row>
    <row r="45" spans="1:7" ht="12.75">
      <c r="A45" s="1481"/>
      <c r="B45" s="1603"/>
      <c r="C45" s="1340"/>
      <c r="D45" s="1340"/>
      <c r="E45" s="1340"/>
      <c r="F45" s="21"/>
      <c r="G45" s="21"/>
    </row>
    <row r="46" spans="1:7" ht="12.75">
      <c r="A46" s="1626"/>
      <c r="B46" s="1340"/>
      <c r="C46" s="1340"/>
      <c r="D46" s="1340"/>
      <c r="E46" s="1340"/>
      <c r="F46" s="21"/>
      <c r="G46" s="21"/>
    </row>
    <row r="47" spans="1:7" ht="12.75">
      <c r="A47" s="1626"/>
      <c r="B47" s="1340"/>
      <c r="C47" s="1603"/>
      <c r="D47" s="1340"/>
      <c r="E47" s="1340"/>
      <c r="F47" s="21"/>
      <c r="G47" s="21"/>
    </row>
    <row r="48" spans="1:7" ht="12.75">
      <c r="A48" s="54"/>
      <c r="B48" s="1340"/>
      <c r="C48" s="1340"/>
      <c r="D48" s="1340"/>
      <c r="E48" s="1340"/>
      <c r="F48" s="21"/>
      <c r="G48" s="21"/>
    </row>
    <row r="49" spans="1:7" ht="12.75">
      <c r="A49" s="1597"/>
      <c r="B49" s="1340"/>
      <c r="C49" s="1340"/>
      <c r="D49" s="1340"/>
      <c r="E49" s="1340"/>
      <c r="F49" s="21"/>
      <c r="G49" s="21"/>
    </row>
    <row r="50" spans="1:7" ht="12.75">
      <c r="A50" s="1597"/>
      <c r="B50" s="1340"/>
      <c r="C50" s="1340"/>
      <c r="D50" s="1340"/>
      <c r="E50" s="1340"/>
      <c r="F50" s="21"/>
      <c r="G50" s="21"/>
    </row>
    <row r="51" spans="1:7" ht="12.75">
      <c r="A51" s="1627"/>
      <c r="B51" s="1340"/>
      <c r="C51" s="1340"/>
      <c r="D51" s="1340"/>
      <c r="E51" s="1340"/>
      <c r="F51" s="21"/>
      <c r="G51" s="21"/>
    </row>
    <row r="52" spans="1:7" ht="12.75">
      <c r="A52" s="54"/>
      <c r="B52" s="1340"/>
      <c r="C52" s="1340"/>
      <c r="D52" s="1340"/>
      <c r="E52" s="1340"/>
      <c r="F52" s="21"/>
      <c r="G52" s="21"/>
    </row>
    <row r="53" spans="1:7" ht="12.75">
      <c r="A53" s="54"/>
      <c r="B53" s="1340"/>
      <c r="C53" s="1340"/>
      <c r="D53" s="1340"/>
      <c r="E53" s="1340"/>
      <c r="F53" s="21"/>
      <c r="G53" s="21"/>
    </row>
    <row r="54" spans="1:7" ht="12.75">
      <c r="A54" s="81"/>
      <c r="B54" s="1340"/>
      <c r="C54" s="1340"/>
      <c r="D54" s="1340"/>
      <c r="E54" s="1340"/>
      <c r="F54" s="21"/>
      <c r="G54" s="21"/>
    </row>
    <row r="55" spans="1:7" ht="12.75">
      <c r="A55" s="1598"/>
      <c r="B55" s="1340"/>
      <c r="C55" s="1340"/>
      <c r="D55" s="1340"/>
      <c r="E55" s="1340"/>
      <c r="F55" s="21"/>
      <c r="G55" s="21"/>
    </row>
    <row r="56" spans="1:7" ht="12.75">
      <c r="A56" s="54"/>
      <c r="B56" s="1340"/>
      <c r="C56" s="1340"/>
      <c r="D56" s="1340"/>
      <c r="E56" s="1340"/>
      <c r="F56" s="21"/>
      <c r="G56" s="21"/>
    </row>
    <row r="57" spans="1:7" ht="12.75">
      <c r="A57" s="54"/>
      <c r="B57" s="1340"/>
      <c r="C57" s="1340"/>
      <c r="D57" s="1340"/>
      <c r="E57" s="1340"/>
      <c r="F57" s="21"/>
      <c r="G57" s="21"/>
    </row>
    <row r="58" spans="1:7" ht="12.75">
      <c r="A58" s="1599"/>
      <c r="B58" s="1600"/>
      <c r="C58" s="1600"/>
      <c r="D58" s="1600"/>
      <c r="E58" s="1340"/>
      <c r="F58" s="21"/>
      <c r="G58" s="21"/>
    </row>
    <row r="59" spans="1:7" ht="12.75">
      <c r="A59" s="1601"/>
      <c r="B59" s="1600"/>
      <c r="C59" s="1600"/>
      <c r="D59" s="1600"/>
      <c r="E59" s="1340"/>
      <c r="F59" s="21"/>
      <c r="G59" s="21"/>
    </row>
    <row r="60" spans="1:7" ht="12.75">
      <c r="A60" s="1599"/>
      <c r="B60" s="1600"/>
      <c r="C60" s="1600"/>
      <c r="D60" s="1600"/>
      <c r="E60" s="1340"/>
      <c r="F60" s="21"/>
      <c r="G60" s="21"/>
    </row>
    <row r="61" spans="1:7" ht="12.75">
      <c r="A61" s="1626"/>
      <c r="B61" s="1340"/>
      <c r="C61" s="1603"/>
      <c r="D61" s="1340"/>
      <c r="E61" s="1340"/>
      <c r="F61" s="21"/>
      <c r="G61" s="21"/>
    </row>
    <row r="62" spans="1:7" ht="12.75">
      <c r="A62" s="1599"/>
      <c r="B62" s="1600"/>
      <c r="C62" s="1600"/>
      <c r="D62" s="1600"/>
      <c r="E62" s="1340"/>
      <c r="F62" s="21"/>
      <c r="G62" s="21"/>
    </row>
    <row r="63" spans="1:7" ht="12.75">
      <c r="A63" s="1601"/>
      <c r="B63" s="1600"/>
      <c r="C63" s="1600"/>
      <c r="D63" s="1600"/>
      <c r="E63" s="1340"/>
      <c r="F63" s="21"/>
      <c r="G63" s="21"/>
    </row>
    <row r="64" spans="1:7" ht="12.75">
      <c r="A64" s="1601"/>
      <c r="B64" s="1600"/>
      <c r="C64" s="1600"/>
      <c r="D64" s="1600"/>
      <c r="E64" s="1340"/>
      <c r="F64" s="21"/>
      <c r="G64" s="21"/>
    </row>
    <row r="65" spans="1:7" ht="12.75">
      <c r="A65" s="1601"/>
      <c r="B65" s="1600"/>
      <c r="C65" s="1600"/>
      <c r="D65" s="1600"/>
      <c r="E65" s="1340"/>
      <c r="F65" s="21"/>
      <c r="G65" s="21"/>
    </row>
    <row r="66" spans="1:7" ht="12.75">
      <c r="A66" s="1601"/>
      <c r="B66" s="1600"/>
      <c r="C66" s="1600"/>
      <c r="D66" s="1600"/>
      <c r="E66" s="1340"/>
      <c r="F66" s="21"/>
      <c r="G66" s="21"/>
    </row>
    <row r="67" spans="1:7" ht="12.75">
      <c r="A67" s="1607"/>
      <c r="B67" s="1603"/>
      <c r="C67" s="1340"/>
      <c r="D67" s="1340"/>
      <c r="E67" s="1340"/>
      <c r="F67" s="21"/>
      <c r="G67" s="21"/>
    </row>
    <row r="68" spans="1:7" ht="12.75">
      <c r="A68" s="1607"/>
      <c r="B68" s="1340"/>
      <c r="C68" s="1340"/>
      <c r="D68" s="1340"/>
      <c r="E68" s="1340"/>
      <c r="F68" s="21"/>
      <c r="G68" s="21"/>
    </row>
    <row r="69" spans="1:7" ht="12.75">
      <c r="A69" s="1037"/>
      <c r="B69" s="1603"/>
      <c r="C69" s="1340"/>
      <c r="D69" s="1340"/>
      <c r="E69" s="1340"/>
      <c r="F69" s="21"/>
      <c r="G69" s="21"/>
    </row>
    <row r="70" spans="1:7" ht="12.75">
      <c r="A70" s="1605"/>
      <c r="B70" s="1612"/>
      <c r="C70" s="1340"/>
      <c r="D70" s="1340"/>
      <c r="E70" s="1340"/>
      <c r="F70" s="21"/>
      <c r="G70" s="21"/>
    </row>
    <row r="71" spans="1:7" ht="12.75">
      <c r="A71" s="1605"/>
      <c r="B71" s="1603"/>
      <c r="C71" s="1340"/>
      <c r="D71" s="1340"/>
      <c r="E71" s="1340"/>
      <c r="F71" s="21"/>
      <c r="G71" s="21"/>
    </row>
    <row r="72" spans="1:7" ht="12.75">
      <c r="A72" s="1599"/>
      <c r="B72" s="1340"/>
      <c r="C72" s="1340"/>
      <c r="D72" s="1340"/>
      <c r="E72" s="1340"/>
      <c r="F72" s="21"/>
      <c r="G72" s="21"/>
    </row>
    <row r="73" spans="1:7" ht="12.75">
      <c r="A73" s="1605"/>
      <c r="B73" s="1340"/>
      <c r="C73" s="1340"/>
      <c r="D73" s="1340"/>
      <c r="E73" s="1340"/>
      <c r="F73" s="21"/>
      <c r="G73" s="21"/>
    </row>
    <row r="74" spans="1:7" ht="12.75">
      <c r="A74" s="1607"/>
      <c r="B74" s="72"/>
      <c r="C74" s="1340"/>
      <c r="D74" s="72"/>
      <c r="E74" s="1608"/>
      <c r="F74" s="21"/>
      <c r="G74" s="21"/>
    </row>
    <row r="75" spans="1:7" ht="12.75">
      <c r="A75" s="1607"/>
      <c r="B75" s="1340"/>
      <c r="C75" s="1340"/>
      <c r="D75" s="1340"/>
      <c r="E75" s="1340"/>
      <c r="F75" s="21"/>
      <c r="G75" s="21"/>
    </row>
    <row r="76" spans="1:7" ht="12.75">
      <c r="A76" s="1607"/>
      <c r="B76" s="1340"/>
      <c r="C76" s="1340"/>
      <c r="D76" s="1340"/>
      <c r="E76" s="1340"/>
      <c r="F76" s="21"/>
      <c r="G76" s="21"/>
    </row>
    <row r="77" spans="1:7" ht="12.75">
      <c r="A77" s="1604"/>
      <c r="B77" s="1603"/>
      <c r="C77" s="1613"/>
      <c r="D77" s="1340"/>
      <c r="E77" s="1340"/>
      <c r="F77" s="21"/>
      <c r="G77" s="21"/>
    </row>
    <row r="78" spans="1:7" ht="12.75">
      <c r="A78" s="1597"/>
      <c r="B78" s="1340"/>
      <c r="C78" s="1340"/>
      <c r="D78" s="1340"/>
      <c r="E78" s="1340"/>
      <c r="F78" s="21"/>
      <c r="G78" s="21"/>
    </row>
    <row r="79" spans="1:7" ht="12.75">
      <c r="A79" s="1597"/>
      <c r="B79" s="1340"/>
      <c r="C79" s="1340"/>
      <c r="D79" s="1340"/>
      <c r="E79" s="1340"/>
      <c r="F79" s="21"/>
      <c r="G79" s="21"/>
    </row>
    <row r="80" spans="1:7" ht="12.75">
      <c r="A80" s="1606"/>
      <c r="B80" s="1340"/>
      <c r="C80" s="1340"/>
      <c r="D80" s="1340"/>
      <c r="E80" s="1340"/>
      <c r="F80" s="21"/>
      <c r="G80" s="21"/>
    </row>
    <row r="81" spans="1:7" ht="12.75">
      <c r="A81" s="1128"/>
      <c r="B81" s="72"/>
      <c r="C81" s="72"/>
      <c r="D81" s="72"/>
      <c r="E81" s="72"/>
      <c r="F81" s="21"/>
      <c r="G81" s="21"/>
    </row>
    <row r="82" spans="1:7" ht="12.75">
      <c r="A82" s="1626"/>
      <c r="B82" s="1340"/>
      <c r="C82" s="1340"/>
      <c r="D82" s="1340"/>
      <c r="E82" s="1340"/>
      <c r="F82" s="21"/>
      <c r="G82" s="21"/>
    </row>
    <row r="83" spans="1:7" ht="12.75">
      <c r="A83" s="1604"/>
      <c r="B83" s="1340"/>
      <c r="C83" s="1603"/>
      <c r="D83" s="1340"/>
      <c r="E83" s="1340"/>
      <c r="F83" s="21"/>
      <c r="G83" s="21"/>
    </row>
    <row r="84" spans="1:7" ht="12.75">
      <c r="A84" s="1604"/>
      <c r="B84" s="1340"/>
      <c r="C84" s="1603"/>
      <c r="D84" s="1340"/>
      <c r="E84" s="1340"/>
      <c r="F84" s="21"/>
      <c r="G84" s="21"/>
    </row>
    <row r="85" spans="1:7" ht="12.75">
      <c r="A85" s="1604"/>
      <c r="B85" s="1340"/>
      <c r="C85" s="1603"/>
      <c r="D85" s="1340"/>
      <c r="E85" s="1340"/>
      <c r="F85" s="21"/>
      <c r="G85" s="21"/>
    </row>
    <row r="86" spans="1:7" ht="12.75">
      <c r="A86" s="1601"/>
      <c r="B86" s="1340"/>
      <c r="C86" s="1340"/>
      <c r="D86" s="1340"/>
      <c r="E86" s="1340"/>
      <c r="F86" s="21"/>
      <c r="G86" s="21"/>
    </row>
    <row r="87" spans="1:7" ht="12.75">
      <c r="A87" s="1128"/>
      <c r="B87" s="72"/>
      <c r="C87" s="72"/>
      <c r="D87" s="72"/>
      <c r="E87" s="1608"/>
      <c r="F87" s="21"/>
      <c r="G87" s="21"/>
    </row>
    <row r="88" spans="1:7" ht="12.75">
      <c r="A88" s="1133"/>
      <c r="B88" s="1608"/>
      <c r="C88" s="1608"/>
      <c r="D88" s="1608"/>
      <c r="E88" s="72"/>
      <c r="F88" s="21"/>
      <c r="G88" s="21"/>
    </row>
    <row r="89" spans="1:7" ht="12.75">
      <c r="A89" s="1599"/>
      <c r="B89" s="1608"/>
      <c r="C89" s="1608"/>
      <c r="D89" s="1608"/>
      <c r="E89" s="72"/>
      <c r="F89" s="21"/>
      <c r="G89" s="21"/>
    </row>
    <row r="90" spans="1:7" ht="12.75">
      <c r="A90" s="1128"/>
      <c r="B90" s="72"/>
      <c r="C90" s="72"/>
      <c r="D90" s="72"/>
      <c r="E90" s="72"/>
      <c r="F90" s="21"/>
      <c r="G90" s="21"/>
    </row>
    <row r="91" spans="1:7" ht="12.75">
      <c r="A91" s="1128"/>
      <c r="B91" s="1603"/>
      <c r="C91" s="1603"/>
      <c r="D91" s="1340"/>
      <c r="E91" s="1600"/>
      <c r="F91" s="21"/>
      <c r="G91" s="21"/>
    </row>
    <row r="92" spans="1:7" ht="12.75">
      <c r="A92" s="1128"/>
      <c r="B92" s="1340"/>
      <c r="C92" s="1603"/>
      <c r="D92" s="1340"/>
      <c r="E92" s="1340"/>
      <c r="F92" s="21"/>
      <c r="G92" s="21"/>
    </row>
    <row r="93" spans="1:7" ht="12.75">
      <c r="A93" s="1128"/>
      <c r="B93" s="1340"/>
      <c r="C93" s="1340"/>
      <c r="D93" s="1600"/>
      <c r="E93" s="1340"/>
      <c r="F93" s="21"/>
      <c r="G93" s="21"/>
    </row>
    <row r="94" spans="1:7" ht="12.75">
      <c r="A94" s="1128"/>
      <c r="B94" s="1340"/>
      <c r="C94" s="1340"/>
      <c r="D94" s="1340"/>
      <c r="E94" s="1340"/>
      <c r="F94" s="21"/>
      <c r="G94" s="21"/>
    </row>
    <row r="95" spans="1:7" ht="12.75">
      <c r="A95" s="1128"/>
      <c r="B95" s="1340"/>
      <c r="C95" s="1340"/>
      <c r="D95" s="1340"/>
      <c r="E95" s="1600"/>
      <c r="F95" s="21"/>
      <c r="G95" s="21"/>
    </row>
    <row r="96" spans="1:7" ht="12.75">
      <c r="A96" s="1611"/>
      <c r="B96" s="1340"/>
      <c r="C96" s="1340"/>
      <c r="D96" s="1340"/>
      <c r="E96" s="1340"/>
      <c r="F96" s="21"/>
      <c r="G96" s="21"/>
    </row>
    <row r="97" spans="1:7" ht="12.75">
      <c r="A97" s="1599"/>
      <c r="B97" s="1340"/>
      <c r="C97" s="1340"/>
      <c r="D97" s="1600"/>
      <c r="E97" s="1600"/>
      <c r="F97" s="21"/>
      <c r="G97" s="21"/>
    </row>
    <row r="98" spans="1:7" ht="12.75">
      <c r="A98" s="54"/>
      <c r="B98" s="1340"/>
      <c r="C98" s="1340"/>
      <c r="D98" s="1340"/>
      <c r="E98" s="1340"/>
      <c r="F98" s="21"/>
      <c r="G98" s="21"/>
    </row>
    <row r="99" spans="1:7" ht="12.75">
      <c r="A99" s="1628"/>
      <c r="B99" s="1340"/>
      <c r="C99" s="1340"/>
      <c r="D99" s="1600"/>
      <c r="E99" s="1340"/>
      <c r="F99" s="21"/>
      <c r="G99" s="21"/>
    </row>
    <row r="100" spans="1:7" ht="12.75">
      <c r="A100" s="1628"/>
      <c r="B100" s="1340"/>
      <c r="C100" s="1340"/>
      <c r="D100" s="1340"/>
      <c r="E100" s="1340"/>
      <c r="F100" s="21"/>
      <c r="G100" s="21"/>
    </row>
    <row r="101" spans="1:7" ht="12.75">
      <c r="A101" s="1611"/>
      <c r="B101" s="1340"/>
      <c r="C101" s="1340"/>
      <c r="D101" s="1340"/>
      <c r="E101" s="1340"/>
      <c r="F101" s="21"/>
      <c r="G101" s="21"/>
    </row>
    <row r="102" spans="1:7" ht="12.75">
      <c r="A102" s="1599"/>
      <c r="B102" s="1340"/>
      <c r="C102" s="1340"/>
      <c r="D102" s="1340"/>
      <c r="E102" s="1340"/>
      <c r="F102" s="21"/>
      <c r="G102" s="21"/>
    </row>
    <row r="103" spans="1:7" ht="12.75">
      <c r="A103" s="1611"/>
      <c r="B103" s="1340"/>
      <c r="C103" s="1340"/>
      <c r="D103" s="1340"/>
      <c r="E103" s="1340"/>
      <c r="F103" s="21"/>
      <c r="G103" s="21"/>
    </row>
    <row r="104" spans="1:7" ht="12.75">
      <c r="A104" s="1037"/>
      <c r="B104" s="1612"/>
      <c r="C104" s="1613"/>
      <c r="D104" s="1612"/>
      <c r="E104" s="1340"/>
      <c r="F104" s="21"/>
      <c r="G104" s="21"/>
    </row>
    <row r="105" spans="1:7" ht="12.75">
      <c r="A105" s="141"/>
      <c r="B105" s="72"/>
      <c r="C105" s="72"/>
      <c r="D105" s="72"/>
      <c r="E105" s="72"/>
      <c r="F105" s="21"/>
      <c r="G105" s="21"/>
    </row>
    <row r="106" spans="1:7" ht="12.75">
      <c r="A106" s="25"/>
      <c r="B106" s="72"/>
      <c r="C106" s="72"/>
      <c r="D106" s="72"/>
      <c r="E106" s="72"/>
      <c r="F106" s="21"/>
      <c r="G106" s="21"/>
    </row>
    <row r="107" spans="1:7" ht="12.75">
      <c r="A107" s="202"/>
      <c r="B107" s="1340"/>
      <c r="C107" s="1340"/>
      <c r="D107" s="1340"/>
      <c r="E107" s="72"/>
      <c r="F107" s="21"/>
      <c r="G107" s="21"/>
    </row>
    <row r="108" spans="1:7" ht="12.75">
      <c r="A108" s="1602"/>
      <c r="B108" s="1340"/>
      <c r="C108" s="1603"/>
      <c r="D108" s="1340"/>
      <c r="E108" s="72"/>
      <c r="F108" s="21"/>
      <c r="G108" s="21"/>
    </row>
    <row r="109" spans="1:7" ht="12.75">
      <c r="A109" s="1037"/>
      <c r="B109" s="1340"/>
      <c r="C109" s="1340"/>
      <c r="D109" s="1340"/>
      <c r="E109" s="1340"/>
      <c r="F109" s="21"/>
      <c r="G109" s="21"/>
    </row>
    <row r="110" spans="1:7" ht="12.75">
      <c r="A110" s="1601"/>
      <c r="B110" s="1340"/>
      <c r="C110" s="1600"/>
      <c r="D110" s="1600"/>
      <c r="E110" s="1340"/>
      <c r="F110" s="21"/>
      <c r="G110" s="21"/>
    </row>
    <row r="111" spans="1:7" ht="12.75">
      <c r="A111" s="54"/>
      <c r="B111" s="1340"/>
      <c r="C111" s="1600"/>
      <c r="D111" s="1340"/>
      <c r="E111" s="1340"/>
      <c r="F111" s="21"/>
      <c r="G111" s="21"/>
    </row>
    <row r="112" spans="1:7" ht="12.75">
      <c r="A112" s="1606"/>
      <c r="B112" s="1340"/>
      <c r="C112" s="1340"/>
      <c r="D112" s="1340"/>
      <c r="E112" s="1340"/>
      <c r="F112" s="21"/>
      <c r="G112" s="21"/>
    </row>
    <row r="113" spans="1:7" ht="12.75">
      <c r="A113" s="1606"/>
      <c r="B113" s="1340"/>
      <c r="C113" s="1340"/>
      <c r="D113" s="1340"/>
      <c r="E113" s="1340"/>
      <c r="F113" s="21"/>
      <c r="G113" s="21"/>
    </row>
    <row r="114" spans="1:7" ht="12.75">
      <c r="A114" s="1607"/>
      <c r="B114" s="1600"/>
      <c r="C114" s="1340"/>
      <c r="D114" s="1340"/>
      <c r="E114" s="1340"/>
      <c r="F114" s="21"/>
      <c r="G114" s="21"/>
    </row>
    <row r="115" spans="1:7" ht="12.75">
      <c r="A115" s="54"/>
      <c r="B115" s="1600"/>
      <c r="C115" s="1600"/>
      <c r="D115" s="1340"/>
      <c r="E115" s="1340"/>
      <c r="F115" s="21"/>
      <c r="G115" s="21"/>
    </row>
    <row r="116" spans="1:7" ht="12.75">
      <c r="A116" s="54"/>
      <c r="B116" s="1340"/>
      <c r="C116" s="1340"/>
      <c r="D116" s="1340"/>
      <c r="E116" s="1340"/>
      <c r="F116" s="21"/>
      <c r="G116" s="21"/>
    </row>
    <row r="117" spans="1:7" ht="12.75">
      <c r="A117" s="1607"/>
      <c r="B117" s="1340"/>
      <c r="C117" s="1340"/>
      <c r="D117" s="1340"/>
      <c r="E117" s="1340"/>
      <c r="F117" s="21"/>
      <c r="G117" s="21"/>
    </row>
    <row r="118" spans="1:7" ht="12.75">
      <c r="A118" s="54"/>
      <c r="B118" s="1340"/>
      <c r="C118" s="1340"/>
      <c r="D118" s="1340"/>
      <c r="E118" s="1340"/>
      <c r="F118" s="21"/>
      <c r="G118" s="21"/>
    </row>
    <row r="119" spans="1:7" ht="12.75">
      <c r="A119" s="1601"/>
      <c r="B119" s="1340"/>
      <c r="C119" s="1340"/>
      <c r="D119" s="1340"/>
      <c r="E119" s="1340"/>
      <c r="F119" s="21"/>
      <c r="G119" s="21"/>
    </row>
    <row r="120" spans="1:7" ht="12.75">
      <c r="A120" s="1604"/>
      <c r="B120" s="1340"/>
      <c r="C120" s="1603"/>
      <c r="D120" s="1340"/>
      <c r="E120" s="1340"/>
      <c r="F120" s="21"/>
      <c r="G120" s="21"/>
    </row>
    <row r="121" spans="1:5" ht="12.75">
      <c r="A121" s="1601"/>
      <c r="B121" s="1340"/>
      <c r="C121" s="1340"/>
      <c r="D121" s="1340"/>
      <c r="E121" s="1340"/>
    </row>
    <row r="122" spans="1:5" ht="12.75">
      <c r="A122" s="1632"/>
      <c r="B122" s="1340"/>
      <c r="C122" s="1340"/>
      <c r="D122" s="1340"/>
      <c r="E122" s="1340"/>
    </row>
  </sheetData>
  <printOptions/>
  <pageMargins left="0.7086614173228347" right="0" top="0" bottom="0" header="0" footer="0"/>
  <pageSetup horizontalDpi="1200" verticalDpi="12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 topLeftCell="B1">
      <selection activeCell="F1" sqref="F1:F65536"/>
    </sheetView>
  </sheetViews>
  <sheetFormatPr defaultColWidth="9.140625" defaultRowHeight="12.75"/>
  <cols>
    <col min="1" max="1" width="36.140625" style="0" customWidth="1"/>
    <col min="2" max="2" width="14.57421875" style="0" customWidth="1"/>
    <col min="3" max="3" width="26.8515625" style="0" customWidth="1"/>
    <col min="4" max="4" width="20.421875" style="0" customWidth="1"/>
  </cols>
  <sheetData>
    <row r="1" spans="1:5" ht="13.8">
      <c r="A1" s="1130" t="s">
        <v>20</v>
      </c>
      <c r="B1" s="1130" t="s">
        <v>178</v>
      </c>
      <c r="C1" s="1130" t="s">
        <v>179</v>
      </c>
      <c r="D1" s="1130" t="s">
        <v>180</v>
      </c>
      <c r="E1" s="1549" t="s">
        <v>803</v>
      </c>
    </row>
    <row r="2" spans="1:5" ht="12.75">
      <c r="A2" s="37" t="s">
        <v>318</v>
      </c>
      <c r="B2" s="68" t="s">
        <v>6</v>
      </c>
      <c r="C2" s="68" t="s">
        <v>321</v>
      </c>
      <c r="D2" s="68" t="s">
        <v>487</v>
      </c>
      <c r="E2" s="68" t="s">
        <v>809</v>
      </c>
    </row>
    <row r="3" spans="1:5" ht="12.75">
      <c r="A3" s="1595" t="s">
        <v>289</v>
      </c>
      <c r="B3" s="68" t="s">
        <v>4</v>
      </c>
      <c r="C3" s="68" t="s">
        <v>312</v>
      </c>
      <c r="D3" s="68" t="s">
        <v>487</v>
      </c>
      <c r="E3" s="224" t="s">
        <v>809</v>
      </c>
    </row>
    <row r="4" spans="1:6" ht="12.75">
      <c r="A4" s="1574" t="s">
        <v>629</v>
      </c>
      <c r="B4" s="68" t="s">
        <v>3</v>
      </c>
      <c r="C4" s="68" t="s">
        <v>346</v>
      </c>
      <c r="D4" s="224" t="s">
        <v>487</v>
      </c>
      <c r="E4" s="224" t="s">
        <v>809</v>
      </c>
      <c r="F4" s="1316"/>
    </row>
    <row r="5" spans="1:9" ht="12.75">
      <c r="A5" s="1481"/>
      <c r="B5" s="1603"/>
      <c r="C5" s="1340"/>
      <c r="D5" s="1340"/>
      <c r="E5" s="1340"/>
      <c r="F5" s="1037"/>
      <c r="G5" s="21"/>
      <c r="H5" s="21"/>
      <c r="I5" s="21"/>
    </row>
    <row r="6" spans="1:9" ht="12.75">
      <c r="A6" s="1626"/>
      <c r="B6" s="1340"/>
      <c r="C6" s="1340"/>
      <c r="D6" s="1340"/>
      <c r="E6" s="1340"/>
      <c r="F6" s="1037"/>
      <c r="G6" s="21"/>
      <c r="H6" s="21"/>
      <c r="I6" s="21"/>
    </row>
    <row r="7" spans="1:9" ht="12.75">
      <c r="A7" s="1626"/>
      <c r="B7" s="1340"/>
      <c r="C7" s="1603"/>
      <c r="D7" s="1340"/>
      <c r="E7" s="1340"/>
      <c r="F7" s="1037"/>
      <c r="G7" s="21"/>
      <c r="H7" s="21"/>
      <c r="I7" s="21"/>
    </row>
    <row r="8" spans="1:9" ht="12.75">
      <c r="A8" s="54"/>
      <c r="B8" s="1340"/>
      <c r="C8" s="1340"/>
      <c r="D8" s="1340"/>
      <c r="E8" s="1340"/>
      <c r="F8" s="1037"/>
      <c r="G8" s="21"/>
      <c r="H8" s="21"/>
      <c r="I8" s="21"/>
    </row>
    <row r="9" spans="1:9" ht="12.75">
      <c r="A9" s="54"/>
      <c r="B9" s="1340"/>
      <c r="C9" s="1340"/>
      <c r="D9" s="1340"/>
      <c r="E9" s="1340"/>
      <c r="F9" s="1037"/>
      <c r="G9" s="21"/>
      <c r="H9" s="21"/>
      <c r="I9" s="21"/>
    </row>
    <row r="10" spans="1:9" ht="12.75">
      <c r="A10" s="1597"/>
      <c r="B10" s="1340"/>
      <c r="C10" s="1340"/>
      <c r="D10" s="1340"/>
      <c r="E10" s="1340"/>
      <c r="F10" s="1037"/>
      <c r="G10" s="21"/>
      <c r="H10" s="21"/>
      <c r="I10" s="21"/>
    </row>
    <row r="11" spans="1:9" ht="12.75">
      <c r="A11" s="1597"/>
      <c r="B11" s="1340"/>
      <c r="C11" s="1340"/>
      <c r="D11" s="1340"/>
      <c r="E11" s="1340"/>
      <c r="F11" s="1037"/>
      <c r="G11" s="21"/>
      <c r="H11" s="21"/>
      <c r="I11" s="21"/>
    </row>
    <row r="12" spans="1:9" ht="12.75">
      <c r="A12" s="1627"/>
      <c r="B12" s="1340"/>
      <c r="C12" s="1340"/>
      <c r="D12" s="1340"/>
      <c r="E12" s="1340"/>
      <c r="F12" s="1037"/>
      <c r="G12" s="21"/>
      <c r="H12" s="21"/>
      <c r="I12" s="21"/>
    </row>
    <row r="13" spans="1:9" ht="12.75">
      <c r="A13" s="54"/>
      <c r="B13" s="1340"/>
      <c r="C13" s="1340"/>
      <c r="D13" s="1340"/>
      <c r="E13" s="1340"/>
      <c r="F13" s="1037"/>
      <c r="G13" s="21"/>
      <c r="H13" s="21"/>
      <c r="I13" s="21"/>
    </row>
    <row r="14" spans="1:9" ht="12.75">
      <c r="A14" s="54"/>
      <c r="B14" s="1340"/>
      <c r="C14" s="1340"/>
      <c r="D14" s="1340"/>
      <c r="E14" s="1340"/>
      <c r="F14" s="1037"/>
      <c r="G14" s="21"/>
      <c r="H14" s="21"/>
      <c r="I14" s="21"/>
    </row>
    <row r="15" spans="1:9" ht="12.75">
      <c r="A15" s="54"/>
      <c r="B15" s="1340"/>
      <c r="C15" s="1340"/>
      <c r="D15" s="1340"/>
      <c r="E15" s="1340"/>
      <c r="F15" s="1037"/>
      <c r="G15" s="21"/>
      <c r="H15" s="21"/>
      <c r="I15" s="21"/>
    </row>
    <row r="16" spans="1:9" ht="12.75">
      <c r="A16" s="54"/>
      <c r="B16" s="1340"/>
      <c r="C16" s="1340"/>
      <c r="D16" s="1340"/>
      <c r="E16" s="1340"/>
      <c r="F16" s="1037"/>
      <c r="G16" s="21"/>
      <c r="H16" s="21"/>
      <c r="I16" s="21"/>
    </row>
    <row r="17" spans="1:9" ht="12.75">
      <c r="A17" s="54"/>
      <c r="B17" s="1340"/>
      <c r="C17" s="1340"/>
      <c r="D17" s="1340"/>
      <c r="E17" s="1340"/>
      <c r="F17" s="1037"/>
      <c r="G17" s="21"/>
      <c r="H17" s="21"/>
      <c r="I17" s="21"/>
    </row>
    <row r="18" spans="1:9" ht="12.75">
      <c r="A18" s="81"/>
      <c r="B18" s="1340"/>
      <c r="C18" s="1340"/>
      <c r="D18" s="1340"/>
      <c r="E18" s="1340"/>
      <c r="F18" s="1037"/>
      <c r="G18" s="21"/>
      <c r="H18" s="21"/>
      <c r="I18" s="21"/>
    </row>
    <row r="19" spans="1:9" ht="12.75">
      <c r="A19" s="1598"/>
      <c r="B19" s="1340"/>
      <c r="C19" s="1340"/>
      <c r="D19" s="1340"/>
      <c r="E19" s="1340"/>
      <c r="F19" s="1037"/>
      <c r="G19" s="21"/>
      <c r="H19" s="21"/>
      <c r="I19" s="21"/>
    </row>
    <row r="20" spans="1:9" ht="12.75">
      <c r="A20" s="1598"/>
      <c r="B20" s="1340"/>
      <c r="C20" s="1340"/>
      <c r="D20" s="1340"/>
      <c r="E20" s="1340"/>
      <c r="F20" s="1037"/>
      <c r="G20" s="21"/>
      <c r="H20" s="21"/>
      <c r="I20" s="21"/>
    </row>
    <row r="21" spans="1:9" ht="12.75">
      <c r="A21" s="54"/>
      <c r="B21" s="1340"/>
      <c r="C21" s="1340"/>
      <c r="D21" s="1340"/>
      <c r="E21" s="1340"/>
      <c r="F21" s="1037"/>
      <c r="G21" s="21"/>
      <c r="H21" s="21"/>
      <c r="I21" s="21"/>
    </row>
    <row r="22" spans="1:9" ht="12.75">
      <c r="A22" s="1599"/>
      <c r="B22" s="1600"/>
      <c r="C22" s="1600"/>
      <c r="D22" s="1600"/>
      <c r="E22" s="1340"/>
      <c r="F22" s="1037"/>
      <c r="G22" s="21"/>
      <c r="H22" s="21"/>
      <c r="I22" s="21"/>
    </row>
    <row r="23" spans="1:9" ht="12.75">
      <c r="A23" s="1601"/>
      <c r="B23" s="1600"/>
      <c r="C23" s="1600"/>
      <c r="D23" s="1600"/>
      <c r="E23" s="1340"/>
      <c r="F23" s="1037"/>
      <c r="G23" s="21"/>
      <c r="H23" s="21"/>
      <c r="I23" s="21"/>
    </row>
    <row r="24" spans="1:9" ht="12.75">
      <c r="A24" s="1601"/>
      <c r="B24" s="1600"/>
      <c r="C24" s="1600"/>
      <c r="D24" s="1600"/>
      <c r="E24" s="1340"/>
      <c r="F24" s="1037"/>
      <c r="G24" s="21"/>
      <c r="H24" s="21"/>
      <c r="I24" s="21"/>
    </row>
    <row r="25" spans="1:9" ht="12.75">
      <c r="A25" s="1601"/>
      <c r="B25" s="1600"/>
      <c r="C25" s="1600"/>
      <c r="D25" s="1600"/>
      <c r="E25" s="1340"/>
      <c r="F25" s="1037"/>
      <c r="G25" s="21"/>
      <c r="H25" s="21"/>
      <c r="I25" s="21"/>
    </row>
    <row r="26" spans="1:9" ht="12.75">
      <c r="A26" s="1601"/>
      <c r="B26" s="1600"/>
      <c r="C26" s="1600"/>
      <c r="D26" s="1600"/>
      <c r="E26" s="1340"/>
      <c r="F26" s="1037"/>
      <c r="G26" s="21"/>
      <c r="H26" s="21"/>
      <c r="I26" s="21"/>
    </row>
    <row r="27" spans="1:9" ht="12.75">
      <c r="A27" s="1599"/>
      <c r="B27" s="1600"/>
      <c r="C27" s="1600"/>
      <c r="D27" s="1600"/>
      <c r="E27" s="1340"/>
      <c r="F27" s="1037"/>
      <c r="G27" s="21"/>
      <c r="H27" s="21"/>
      <c r="I27" s="21"/>
    </row>
    <row r="28" spans="1:9" ht="12.75">
      <c r="A28" s="1626"/>
      <c r="B28" s="1340"/>
      <c r="C28" s="1603"/>
      <c r="D28" s="1340"/>
      <c r="E28" s="1340"/>
      <c r="F28" s="1037"/>
      <c r="G28" s="21"/>
      <c r="H28" s="21"/>
      <c r="I28" s="21"/>
    </row>
    <row r="29" spans="1:9" ht="12.75">
      <c r="A29" s="1599"/>
      <c r="B29" s="1600"/>
      <c r="C29" s="1600"/>
      <c r="D29" s="1600"/>
      <c r="E29" s="1340"/>
      <c r="F29" s="1037"/>
      <c r="G29" s="21"/>
      <c r="H29" s="21"/>
      <c r="I29" s="21"/>
    </row>
    <row r="30" spans="1:9" ht="12.75">
      <c r="A30" s="1601"/>
      <c r="B30" s="1600"/>
      <c r="C30" s="1600"/>
      <c r="D30" s="1600"/>
      <c r="E30" s="1340"/>
      <c r="F30" s="1037"/>
      <c r="G30" s="21"/>
      <c r="H30" s="21"/>
      <c r="I30" s="21"/>
    </row>
    <row r="31" spans="1:9" ht="12.75">
      <c r="A31" s="1601"/>
      <c r="B31" s="1600"/>
      <c r="C31" s="1600"/>
      <c r="D31" s="1600"/>
      <c r="E31" s="1340"/>
      <c r="F31" s="1037"/>
      <c r="G31" s="21"/>
      <c r="H31" s="21"/>
      <c r="I31" s="21"/>
    </row>
    <row r="32" spans="1:9" ht="12.75">
      <c r="A32" s="1601"/>
      <c r="B32" s="1600"/>
      <c r="C32" s="1600"/>
      <c r="D32" s="1600"/>
      <c r="E32" s="1340"/>
      <c r="F32" s="1037"/>
      <c r="G32" s="21"/>
      <c r="H32" s="21"/>
      <c r="I32" s="21"/>
    </row>
    <row r="33" spans="1:9" ht="12.75">
      <c r="A33" s="1601"/>
      <c r="B33" s="1600"/>
      <c r="C33" s="1600"/>
      <c r="D33" s="1600"/>
      <c r="E33" s="1340"/>
      <c r="F33" s="1609"/>
      <c r="G33" s="21"/>
      <c r="H33" s="21"/>
      <c r="I33" s="21"/>
    </row>
    <row r="34" spans="1:9" ht="12.75">
      <c r="A34" s="1601"/>
      <c r="B34" s="1600"/>
      <c r="C34" s="1600"/>
      <c r="D34" s="1600"/>
      <c r="E34" s="1340"/>
      <c r="F34" s="1037"/>
      <c r="G34" s="21"/>
      <c r="H34" s="21"/>
      <c r="I34" s="21"/>
    </row>
    <row r="35" spans="1:9" ht="12.75">
      <c r="A35" s="1602"/>
      <c r="B35" s="1340"/>
      <c r="C35" s="1603"/>
      <c r="D35" s="1603"/>
      <c r="E35" s="1340"/>
      <c r="F35" s="1037"/>
      <c r="G35" s="21"/>
      <c r="H35" s="21"/>
      <c r="I35" s="21"/>
    </row>
    <row r="36" spans="1:9" ht="12.75">
      <c r="A36" s="1604"/>
      <c r="B36" s="1340"/>
      <c r="C36" s="1600"/>
      <c r="D36" s="1600"/>
      <c r="E36" s="1340"/>
      <c r="F36" s="1037"/>
      <c r="G36" s="21"/>
      <c r="H36" s="21"/>
      <c r="I36" s="21"/>
    </row>
    <row r="37" spans="1:9" ht="12.75">
      <c r="A37" s="1607"/>
      <c r="B37" s="1603"/>
      <c r="C37" s="1340"/>
      <c r="D37" s="1340"/>
      <c r="E37" s="1340"/>
      <c r="F37" s="1037"/>
      <c r="G37" s="21"/>
      <c r="H37" s="21"/>
      <c r="I37" s="21"/>
    </row>
    <row r="38" spans="1:9" ht="12.75">
      <c r="A38" s="1607"/>
      <c r="B38" s="1340"/>
      <c r="C38" s="1340"/>
      <c r="D38" s="1340"/>
      <c r="E38" s="1340"/>
      <c r="F38" s="1037"/>
      <c r="G38" s="21"/>
      <c r="H38" s="21"/>
      <c r="I38" s="21"/>
    </row>
    <row r="39" spans="1:9" ht="12.75">
      <c r="A39" s="1037"/>
      <c r="B39" s="1603"/>
      <c r="C39" s="1340"/>
      <c r="D39" s="1340"/>
      <c r="E39" s="1340"/>
      <c r="F39" s="1609"/>
      <c r="G39" s="21"/>
      <c r="H39" s="21"/>
      <c r="I39" s="21"/>
    </row>
    <row r="40" spans="1:9" ht="12.75">
      <c r="A40" s="1605"/>
      <c r="B40" s="1612"/>
      <c r="C40" s="1340"/>
      <c r="D40" s="1340"/>
      <c r="E40" s="1340"/>
      <c r="F40" s="1037"/>
      <c r="G40" s="21"/>
      <c r="H40" s="21"/>
      <c r="I40" s="21"/>
    </row>
    <row r="41" spans="1:9" ht="12.75">
      <c r="A41" s="1605"/>
      <c r="B41" s="1603"/>
      <c r="C41" s="1340"/>
      <c r="D41" s="1340"/>
      <c r="E41" s="1340"/>
      <c r="F41" s="1609"/>
      <c r="G41" s="21"/>
      <c r="H41" s="21"/>
      <c r="I41" s="21"/>
    </row>
    <row r="42" spans="1:9" ht="12.75">
      <c r="A42" s="1599"/>
      <c r="B42" s="1340"/>
      <c r="C42" s="1340"/>
      <c r="D42" s="1340"/>
      <c r="E42" s="1340"/>
      <c r="F42" s="1037"/>
      <c r="G42" s="21"/>
      <c r="H42" s="21"/>
      <c r="I42" s="21"/>
    </row>
    <row r="43" spans="1:9" ht="12.75">
      <c r="A43" s="1605"/>
      <c r="B43" s="1340"/>
      <c r="C43" s="1340"/>
      <c r="D43" s="1340"/>
      <c r="E43" s="1340"/>
      <c r="F43" s="1037"/>
      <c r="G43" s="21"/>
      <c r="H43" s="21"/>
      <c r="I43" s="21"/>
    </row>
    <row r="44" spans="1:9" ht="12.75">
      <c r="A44" s="1606"/>
      <c r="B44" s="1340"/>
      <c r="C44" s="1340"/>
      <c r="D44" s="1340"/>
      <c r="E44" s="1600"/>
      <c r="F44" s="1037"/>
      <c r="G44" s="21"/>
      <c r="H44" s="21"/>
      <c r="I44" s="21"/>
    </row>
    <row r="45" spans="1:9" ht="12.75">
      <c r="A45" s="1607"/>
      <c r="B45" s="1340"/>
      <c r="C45" s="1340"/>
      <c r="D45" s="1340"/>
      <c r="E45" s="1600"/>
      <c r="F45" s="1037"/>
      <c r="G45" s="21"/>
      <c r="H45" s="21"/>
      <c r="I45" s="21"/>
    </row>
    <row r="46" spans="1:9" ht="12.75">
      <c r="A46" s="1607"/>
      <c r="B46" s="1340"/>
      <c r="C46" s="1340"/>
      <c r="D46" s="1340"/>
      <c r="E46" s="1340"/>
      <c r="F46" s="1037"/>
      <c r="G46" s="21"/>
      <c r="H46" s="21"/>
      <c r="I46" s="21"/>
    </row>
    <row r="47" spans="1:9" ht="12.75">
      <c r="A47" s="1607"/>
      <c r="B47" s="1340"/>
      <c r="C47" s="1340"/>
      <c r="D47" s="1340"/>
      <c r="E47" s="1340"/>
      <c r="F47" s="1037"/>
      <c r="G47" s="21"/>
      <c r="H47" s="21"/>
      <c r="I47" s="21"/>
    </row>
    <row r="48" spans="1:9" ht="12.75">
      <c r="A48" s="1607"/>
      <c r="B48" s="1340"/>
      <c r="C48" s="1340"/>
      <c r="D48" s="1340"/>
      <c r="E48" s="1600"/>
      <c r="F48" s="1037"/>
      <c r="G48" s="21"/>
      <c r="H48" s="21"/>
      <c r="I48" s="21"/>
    </row>
    <row r="49" spans="1:9" ht="12.75">
      <c r="A49" s="1604"/>
      <c r="B49" s="1603"/>
      <c r="C49" s="1613"/>
      <c r="D49" s="1340"/>
      <c r="E49" s="1340"/>
      <c r="F49" s="1037"/>
      <c r="G49" s="21"/>
      <c r="H49" s="21"/>
      <c r="I49" s="21"/>
    </row>
    <row r="50" spans="1:9" ht="12.75">
      <c r="A50" s="1597"/>
      <c r="B50" s="1340"/>
      <c r="C50" s="1340"/>
      <c r="D50" s="1340"/>
      <c r="E50" s="1340"/>
      <c r="F50" s="1037"/>
      <c r="G50" s="21"/>
      <c r="H50" s="21"/>
      <c r="I50" s="21"/>
    </row>
    <row r="51" spans="1:9" ht="12.75">
      <c r="A51" s="1597"/>
      <c r="B51" s="1340"/>
      <c r="C51" s="1340"/>
      <c r="D51" s="1340"/>
      <c r="E51" s="1340"/>
      <c r="F51" s="1037"/>
      <c r="G51" s="21"/>
      <c r="H51" s="21"/>
      <c r="I51" s="21"/>
    </row>
    <row r="52" spans="1:9" ht="12.75">
      <c r="A52" s="1606"/>
      <c r="B52" s="1340"/>
      <c r="C52" s="1340"/>
      <c r="D52" s="1340"/>
      <c r="E52" s="1340"/>
      <c r="F52" s="1037"/>
      <c r="G52" s="21"/>
      <c r="H52" s="21"/>
      <c r="I52" s="21"/>
    </row>
    <row r="53" spans="1:9" ht="12.75">
      <c r="A53" s="1606"/>
      <c r="B53" s="1340"/>
      <c r="C53" s="1340"/>
      <c r="D53" s="1340"/>
      <c r="E53" s="1600"/>
      <c r="F53" s="1037"/>
      <c r="G53" s="21"/>
      <c r="H53" s="21"/>
      <c r="I53" s="21"/>
    </row>
    <row r="54" spans="1:9" ht="12.75">
      <c r="A54" s="1128"/>
      <c r="B54" s="1340"/>
      <c r="C54" s="1340"/>
      <c r="D54" s="1340"/>
      <c r="E54" s="1340"/>
      <c r="F54" s="1037"/>
      <c r="G54" s="21"/>
      <c r="H54" s="21"/>
      <c r="I54" s="21"/>
    </row>
    <row r="55" spans="1:9" ht="12.75">
      <c r="A55" s="1128"/>
      <c r="B55" s="1340"/>
      <c r="C55" s="1340"/>
      <c r="D55" s="1340"/>
      <c r="E55" s="1600"/>
      <c r="F55" s="1037"/>
      <c r="G55" s="21"/>
      <c r="H55" s="21"/>
      <c r="I55" s="21"/>
    </row>
    <row r="56" spans="1:9" ht="12.75">
      <c r="A56" s="1626"/>
      <c r="B56" s="1340"/>
      <c r="C56" s="1340"/>
      <c r="D56" s="1340"/>
      <c r="E56" s="1340"/>
      <c r="F56" s="1037"/>
      <c r="G56" s="21"/>
      <c r="H56" s="21"/>
      <c r="I56" s="21"/>
    </row>
    <row r="57" spans="1:9" ht="12.75">
      <c r="A57" s="1604"/>
      <c r="B57" s="1340"/>
      <c r="C57" s="1603"/>
      <c r="D57" s="1340"/>
      <c r="E57" s="1340"/>
      <c r="F57" s="1037"/>
      <c r="G57" s="21"/>
      <c r="H57" s="21"/>
      <c r="I57" s="21"/>
    </row>
    <row r="58" spans="1:9" ht="12.75">
      <c r="A58" s="1604"/>
      <c r="B58" s="1340"/>
      <c r="C58" s="1603"/>
      <c r="D58" s="1340"/>
      <c r="E58" s="1340"/>
      <c r="F58" s="1037"/>
      <c r="G58" s="21"/>
      <c r="H58" s="21"/>
      <c r="I58" s="21"/>
    </row>
    <row r="59" spans="1:9" ht="12.75">
      <c r="A59" s="1604"/>
      <c r="B59" s="1340"/>
      <c r="C59" s="1603"/>
      <c r="D59" s="1340"/>
      <c r="E59" s="1340"/>
      <c r="F59" s="1037"/>
      <c r="G59" s="21"/>
      <c r="H59" s="21"/>
      <c r="I59" s="21"/>
    </row>
    <row r="60" spans="1:9" ht="12.75">
      <c r="A60" s="1601"/>
      <c r="B60" s="1340"/>
      <c r="C60" s="1340"/>
      <c r="D60" s="1340"/>
      <c r="E60" s="1340"/>
      <c r="F60" s="1037"/>
      <c r="G60" s="21"/>
      <c r="H60" s="21"/>
      <c r="I60" s="21"/>
    </row>
    <row r="61" spans="1:9" ht="12.75">
      <c r="A61" s="1610"/>
      <c r="B61" s="1340"/>
      <c r="C61" s="1603"/>
      <c r="D61" s="1340"/>
      <c r="E61" s="1600"/>
      <c r="F61" s="1037"/>
      <c r="G61" s="21"/>
      <c r="H61" s="21"/>
      <c r="I61" s="21"/>
    </row>
    <row r="62" spans="1:9" ht="12.75">
      <c r="A62" s="1610"/>
      <c r="B62" s="1340"/>
      <c r="C62" s="1603"/>
      <c r="D62" s="1603"/>
      <c r="E62" s="1600"/>
      <c r="F62" s="1037"/>
      <c r="G62" s="21"/>
      <c r="H62" s="21"/>
      <c r="I62" s="21"/>
    </row>
    <row r="63" spans="1:9" ht="12.75">
      <c r="A63" s="1610"/>
      <c r="B63" s="1340"/>
      <c r="C63" s="1603"/>
      <c r="D63" s="1340"/>
      <c r="E63" s="1600"/>
      <c r="F63" s="1037"/>
      <c r="G63" s="21"/>
      <c r="H63" s="21"/>
      <c r="I63" s="21"/>
    </row>
    <row r="64" spans="1:9" ht="12.75">
      <c r="A64" s="1610"/>
      <c r="B64" s="1340"/>
      <c r="C64" s="1603"/>
      <c r="D64" s="1603"/>
      <c r="E64" s="1600"/>
      <c r="F64" s="1037"/>
      <c r="G64" s="21"/>
      <c r="H64" s="21"/>
      <c r="I64" s="21"/>
    </row>
    <row r="65" spans="1:9" ht="12.75">
      <c r="A65" s="202"/>
      <c r="B65" s="1600"/>
      <c r="C65" s="1600"/>
      <c r="D65" s="1600"/>
      <c r="E65" s="1340"/>
      <c r="F65" s="1037"/>
      <c r="G65" s="21"/>
      <c r="H65" s="21"/>
      <c r="I65" s="21"/>
    </row>
    <row r="66" spans="1:9" ht="12.75">
      <c r="A66" s="1599"/>
      <c r="B66" s="1600"/>
      <c r="C66" s="1600"/>
      <c r="D66" s="1600"/>
      <c r="E66" s="1340"/>
      <c r="F66" s="1037"/>
      <c r="G66" s="21"/>
      <c r="H66" s="21"/>
      <c r="I66" s="21"/>
    </row>
    <row r="67" spans="1:9" ht="12.75">
      <c r="A67" s="1610"/>
      <c r="B67" s="1340"/>
      <c r="C67" s="1603"/>
      <c r="D67" s="1340"/>
      <c r="E67" s="1600"/>
      <c r="F67" s="1037"/>
      <c r="G67" s="21"/>
      <c r="H67" s="21"/>
      <c r="I67" s="21"/>
    </row>
    <row r="68" spans="1:9" ht="12.75">
      <c r="A68" s="1610"/>
      <c r="B68" s="1340"/>
      <c r="C68" s="1603"/>
      <c r="D68" s="1603"/>
      <c r="E68" s="1600"/>
      <c r="F68" s="1037"/>
      <c r="G68" s="21"/>
      <c r="H68" s="21"/>
      <c r="I68" s="21"/>
    </row>
    <row r="69" spans="1:9" ht="12.75">
      <c r="A69" s="1128"/>
      <c r="B69" s="1340"/>
      <c r="C69" s="1340"/>
      <c r="D69" s="1340"/>
      <c r="E69" s="1340"/>
      <c r="F69" s="1037"/>
      <c r="G69" s="21"/>
      <c r="H69" s="21"/>
      <c r="I69" s="21"/>
    </row>
    <row r="70" spans="1:9" ht="12.75">
      <c r="A70" s="1610"/>
      <c r="B70" s="1340"/>
      <c r="C70" s="1603"/>
      <c r="D70" s="1603"/>
      <c r="E70" s="1600"/>
      <c r="F70" s="1037"/>
      <c r="G70" s="21"/>
      <c r="H70" s="21"/>
      <c r="I70" s="21"/>
    </row>
    <row r="71" spans="1:9" ht="12.75">
      <c r="A71" s="202"/>
      <c r="B71" s="1340"/>
      <c r="C71" s="1603"/>
      <c r="D71" s="1340"/>
      <c r="E71" s="1600"/>
      <c r="F71" s="1609"/>
      <c r="G71" s="21"/>
      <c r="H71" s="21"/>
      <c r="I71" s="21"/>
    </row>
    <row r="72" spans="1:9" ht="12.75">
      <c r="A72" s="1610"/>
      <c r="B72" s="1340"/>
      <c r="C72" s="1603"/>
      <c r="D72" s="1603"/>
      <c r="E72" s="1600"/>
      <c r="F72" s="1037"/>
      <c r="G72" s="21"/>
      <c r="H72" s="21"/>
      <c r="I72" s="21"/>
    </row>
    <row r="73" spans="1:9" ht="12.75">
      <c r="A73" s="1610"/>
      <c r="B73" s="1340"/>
      <c r="C73" s="1603"/>
      <c r="D73" s="1603"/>
      <c r="E73" s="1600"/>
      <c r="F73" s="1037"/>
      <c r="G73" s="21"/>
      <c r="H73" s="21"/>
      <c r="I73" s="21"/>
    </row>
    <row r="74" spans="1:9" ht="12.75">
      <c r="A74" s="1128"/>
      <c r="B74" s="1603"/>
      <c r="C74" s="1603"/>
      <c r="D74" s="1340"/>
      <c r="E74" s="1600"/>
      <c r="F74" s="1037"/>
      <c r="G74" s="21"/>
      <c r="H74" s="21"/>
      <c r="I74" s="21"/>
    </row>
    <row r="75" spans="1:9" ht="12.75">
      <c r="A75" s="1128"/>
      <c r="B75" s="1340"/>
      <c r="C75" s="1603"/>
      <c r="D75" s="1340"/>
      <c r="E75" s="1340"/>
      <c r="F75" s="1037"/>
      <c r="G75" s="21"/>
      <c r="H75" s="21"/>
      <c r="I75" s="21"/>
    </row>
    <row r="76" spans="1:9" ht="12.75">
      <c r="A76" s="1128"/>
      <c r="B76" s="1340"/>
      <c r="C76" s="1340"/>
      <c r="D76" s="1600"/>
      <c r="E76" s="1340"/>
      <c r="F76" s="1037"/>
      <c r="G76" s="21"/>
      <c r="H76" s="21"/>
      <c r="I76" s="21"/>
    </row>
    <row r="77" spans="1:9" ht="12.75">
      <c r="A77" s="1128"/>
      <c r="B77" s="1340"/>
      <c r="C77" s="1340"/>
      <c r="D77" s="1340"/>
      <c r="E77" s="1340"/>
      <c r="F77" s="1037"/>
      <c r="G77" s="21"/>
      <c r="H77" s="21"/>
      <c r="I77" s="21"/>
    </row>
    <row r="78" spans="1:9" ht="12.75">
      <c r="A78" s="1128"/>
      <c r="B78" s="1340"/>
      <c r="C78" s="1340"/>
      <c r="D78" s="1340"/>
      <c r="E78" s="1600"/>
      <c r="F78" s="1037"/>
      <c r="G78" s="21"/>
      <c r="H78" s="21"/>
      <c r="I78" s="21"/>
    </row>
    <row r="79" spans="1:9" ht="12.75">
      <c r="A79" s="1128"/>
      <c r="B79" s="1340"/>
      <c r="C79" s="1340"/>
      <c r="D79" s="1340"/>
      <c r="E79" s="1600"/>
      <c r="F79" s="1037"/>
      <c r="G79" s="21"/>
      <c r="H79" s="21"/>
      <c r="I79" s="21"/>
    </row>
    <row r="80" spans="1:9" ht="12.75">
      <c r="A80" s="1611"/>
      <c r="B80" s="1340"/>
      <c r="C80" s="1340"/>
      <c r="D80" s="1340"/>
      <c r="E80" s="1340"/>
      <c r="F80" s="1037"/>
      <c r="G80" s="21"/>
      <c r="H80" s="21"/>
      <c r="I80" s="21"/>
    </row>
    <row r="81" spans="1:9" ht="12.75">
      <c r="A81" s="54"/>
      <c r="B81" s="1340"/>
      <c r="C81" s="1340"/>
      <c r="D81" s="1340"/>
      <c r="E81" s="1340"/>
      <c r="F81" s="1037"/>
      <c r="G81" s="21"/>
      <c r="H81" s="21"/>
      <c r="I81" s="21"/>
    </row>
    <row r="82" spans="1:9" ht="12.75">
      <c r="A82" s="1628"/>
      <c r="B82" s="1340"/>
      <c r="C82" s="1340"/>
      <c r="D82" s="1600"/>
      <c r="E82" s="1340"/>
      <c r="F82" s="1037"/>
      <c r="G82" s="21"/>
      <c r="H82" s="21"/>
      <c r="I82" s="21"/>
    </row>
    <row r="83" spans="1:9" ht="12.75">
      <c r="A83" s="1628"/>
      <c r="B83" s="1340"/>
      <c r="C83" s="1340"/>
      <c r="D83" s="1340"/>
      <c r="E83" s="1340"/>
      <c r="F83" s="1037"/>
      <c r="G83" s="21"/>
      <c r="H83" s="21"/>
      <c r="I83" s="21"/>
    </row>
    <row r="84" spans="1:9" ht="12.75">
      <c r="A84" s="1599"/>
      <c r="B84" s="1340"/>
      <c r="C84" s="1340"/>
      <c r="D84" s="1340"/>
      <c r="E84" s="1600"/>
      <c r="F84" s="1037"/>
      <c r="G84" s="21"/>
      <c r="H84" s="21"/>
      <c r="I84" s="21"/>
    </row>
    <row r="85" spans="1:9" ht="12.75">
      <c r="A85" s="1611"/>
      <c r="B85" s="1340"/>
      <c r="C85" s="1340"/>
      <c r="D85" s="1340"/>
      <c r="E85" s="1340"/>
      <c r="F85" s="1037"/>
      <c r="G85" s="21"/>
      <c r="H85" s="21"/>
      <c r="I85" s="21"/>
    </row>
    <row r="86" spans="1:9" ht="12.75">
      <c r="A86" s="1599"/>
      <c r="B86" s="1340"/>
      <c r="C86" s="1340"/>
      <c r="D86" s="1340"/>
      <c r="E86" s="1340"/>
      <c r="F86" s="1037"/>
      <c r="G86" s="21"/>
      <c r="H86" s="21"/>
      <c r="I86" s="21"/>
    </row>
    <row r="87" spans="1:9" ht="12.75">
      <c r="A87" s="1611"/>
      <c r="B87" s="1340"/>
      <c r="C87" s="1340"/>
      <c r="D87" s="1340"/>
      <c r="E87" s="1340"/>
      <c r="F87" s="1037"/>
      <c r="G87" s="21"/>
      <c r="H87" s="21"/>
      <c r="I87" s="21"/>
    </row>
    <row r="88" spans="1:9" ht="12.75">
      <c r="A88" s="1604"/>
      <c r="B88" s="1340"/>
      <c r="C88" s="1603"/>
      <c r="D88" s="1603"/>
      <c r="E88" s="1600"/>
      <c r="F88" s="1037"/>
      <c r="G88" s="21"/>
      <c r="H88" s="21"/>
      <c r="I88" s="21"/>
    </row>
    <row r="89" spans="1:9" ht="12.75">
      <c r="A89" s="1604"/>
      <c r="B89" s="1340"/>
      <c r="C89" s="1603"/>
      <c r="D89" s="1603"/>
      <c r="E89" s="1600"/>
      <c r="F89" s="1037"/>
      <c r="G89" s="21"/>
      <c r="H89" s="21"/>
      <c r="I89" s="21"/>
    </row>
    <row r="90" spans="1:9" ht="12.75">
      <c r="A90" s="1610"/>
      <c r="B90" s="1340"/>
      <c r="C90" s="1603"/>
      <c r="D90" s="1340"/>
      <c r="E90" s="1600"/>
      <c r="F90" s="1037"/>
      <c r="G90" s="21"/>
      <c r="H90" s="21"/>
      <c r="I90" s="21"/>
    </row>
    <row r="91" spans="1:9" ht="12.75">
      <c r="A91" s="1037"/>
      <c r="B91" s="1612"/>
      <c r="C91" s="1613"/>
      <c r="D91" s="1612"/>
      <c r="E91" s="1340"/>
      <c r="F91" s="1037"/>
      <c r="G91" s="21"/>
      <c r="H91" s="21"/>
      <c r="I91" s="21"/>
    </row>
    <row r="92" spans="1:9" ht="12.75">
      <c r="A92" s="1610"/>
      <c r="B92" s="1340"/>
      <c r="C92" s="1603"/>
      <c r="D92" s="1340"/>
      <c r="E92" s="1600"/>
      <c r="F92" s="1037"/>
      <c r="G92" s="21"/>
      <c r="H92" s="21"/>
      <c r="I92" s="21"/>
    </row>
    <row r="93" spans="1:9" ht="12.75">
      <c r="A93" s="1610"/>
      <c r="B93" s="1340"/>
      <c r="C93" s="1603"/>
      <c r="D93" s="1340"/>
      <c r="E93" s="1600"/>
      <c r="F93" s="1037"/>
      <c r="G93" s="21"/>
      <c r="H93" s="21"/>
      <c r="I93" s="21"/>
    </row>
    <row r="94" spans="1:9" ht="12.75">
      <c r="A94" s="1610"/>
      <c r="B94" s="1340"/>
      <c r="C94" s="1603"/>
      <c r="D94" s="1603"/>
      <c r="E94" s="1600"/>
      <c r="F94" s="1037"/>
      <c r="G94" s="21"/>
      <c r="H94" s="21"/>
      <c r="I94" s="21"/>
    </row>
    <row r="95" spans="1:9" ht="12.75">
      <c r="A95" s="1601"/>
      <c r="B95" s="1340"/>
      <c r="C95" s="1603"/>
      <c r="D95" s="1340"/>
      <c r="E95" s="1600"/>
      <c r="F95" s="1609"/>
      <c r="G95" s="21"/>
      <c r="H95" s="21"/>
      <c r="I95" s="21"/>
    </row>
    <row r="96" spans="1:9" ht="12.75">
      <c r="A96" s="1610"/>
      <c r="B96" s="1340"/>
      <c r="C96" s="1603"/>
      <c r="D96" s="1340"/>
      <c r="E96" s="1600"/>
      <c r="F96" s="1037"/>
      <c r="G96" s="21"/>
      <c r="H96" s="21"/>
      <c r="I96" s="21"/>
    </row>
    <row r="97" spans="1:9" ht="12.75">
      <c r="A97" s="1597"/>
      <c r="B97" s="1340"/>
      <c r="C97" s="1340"/>
      <c r="D97" s="1340"/>
      <c r="E97" s="1340"/>
      <c r="F97" s="1037"/>
      <c r="G97" s="21"/>
      <c r="H97" s="21"/>
      <c r="I97" s="21"/>
    </row>
    <row r="98" spans="1:9" ht="12.75">
      <c r="A98" s="1602"/>
      <c r="B98" s="1340"/>
      <c r="C98" s="1340"/>
      <c r="D98" s="1340"/>
      <c r="E98" s="1340"/>
      <c r="F98" s="1037"/>
      <c r="G98" s="21"/>
      <c r="H98" s="21"/>
      <c r="I98" s="21"/>
    </row>
    <row r="99" spans="1:9" ht="12.75">
      <c r="A99" s="1610"/>
      <c r="B99" s="1340"/>
      <c r="C99" s="1603"/>
      <c r="D99" s="1603"/>
      <c r="E99" s="1600"/>
      <c r="F99" s="1037"/>
      <c r="G99" s="21"/>
      <c r="H99" s="21"/>
      <c r="I99" s="21"/>
    </row>
    <row r="100" spans="1:9" ht="12.75">
      <c r="A100" s="202"/>
      <c r="B100" s="1340"/>
      <c r="C100" s="1340"/>
      <c r="D100" s="1340"/>
      <c r="E100" s="1340"/>
      <c r="F100" s="1037"/>
      <c r="G100" s="21"/>
      <c r="H100" s="21"/>
      <c r="I100" s="21"/>
    </row>
    <row r="101" spans="1:9" ht="12.75">
      <c r="A101" s="1602"/>
      <c r="B101" s="1340"/>
      <c r="C101" s="1603"/>
      <c r="D101" s="1340"/>
      <c r="E101" s="1340"/>
      <c r="F101" s="1037"/>
      <c r="G101" s="21"/>
      <c r="H101" s="21"/>
      <c r="I101" s="21"/>
    </row>
    <row r="102" spans="1:9" ht="12.75">
      <c r="A102" s="202"/>
      <c r="B102" s="1340"/>
      <c r="C102" s="1603"/>
      <c r="D102" s="1603"/>
      <c r="E102" s="1600"/>
      <c r="F102" s="1037"/>
      <c r="G102" s="21"/>
      <c r="H102" s="21"/>
      <c r="I102" s="21"/>
    </row>
    <row r="103" spans="1:9" ht="12.75">
      <c r="A103" s="1610"/>
      <c r="B103" s="1340"/>
      <c r="C103" s="1603"/>
      <c r="D103" s="1603"/>
      <c r="E103" s="1600"/>
      <c r="F103" s="1037"/>
      <c r="G103" s="21"/>
      <c r="H103" s="21"/>
      <c r="I103" s="21"/>
    </row>
    <row r="104" spans="1:9" ht="12.75">
      <c r="A104" s="1610"/>
      <c r="B104" s="1340"/>
      <c r="C104" s="1603"/>
      <c r="D104" s="1603"/>
      <c r="E104" s="1600"/>
      <c r="F104" s="1037"/>
      <c r="G104" s="21"/>
      <c r="H104" s="21"/>
      <c r="I104" s="21"/>
    </row>
    <row r="105" spans="1:9" ht="12.75">
      <c r="A105" s="1037"/>
      <c r="B105" s="1340"/>
      <c r="C105" s="1340"/>
      <c r="D105" s="1340"/>
      <c r="E105" s="1340"/>
      <c r="F105" s="1037"/>
      <c r="G105" s="21"/>
      <c r="H105" s="21"/>
      <c r="I105" s="21"/>
    </row>
    <row r="106" spans="1:9" ht="12.75">
      <c r="A106" s="1601"/>
      <c r="B106" s="1340"/>
      <c r="C106" s="1600"/>
      <c r="D106" s="1600"/>
      <c r="E106" s="1340"/>
      <c r="F106" s="1037"/>
      <c r="G106" s="21"/>
      <c r="H106" s="21"/>
      <c r="I106" s="21"/>
    </row>
    <row r="107" spans="1:9" ht="12.75">
      <c r="A107" s="54"/>
      <c r="B107" s="1340"/>
      <c r="C107" s="1600"/>
      <c r="D107" s="1340"/>
      <c r="E107" s="1340"/>
      <c r="F107" s="1037"/>
      <c r="G107" s="21"/>
      <c r="H107" s="21"/>
      <c r="I107" s="21"/>
    </row>
    <row r="108" spans="1:9" ht="12.75">
      <c r="A108" s="1606"/>
      <c r="B108" s="1340"/>
      <c r="C108" s="1340"/>
      <c r="D108" s="1340"/>
      <c r="E108" s="1340"/>
      <c r="F108" s="1037"/>
      <c r="G108" s="21"/>
      <c r="H108" s="21"/>
      <c r="I108" s="21"/>
    </row>
    <row r="109" spans="1:9" ht="12.75">
      <c r="A109" s="1614"/>
      <c r="B109" s="1340"/>
      <c r="C109" s="1340"/>
      <c r="D109" s="1340"/>
      <c r="E109" s="1600"/>
      <c r="F109" s="1609"/>
      <c r="G109" s="21"/>
      <c r="H109" s="21"/>
      <c r="I109" s="21"/>
    </row>
    <row r="110" spans="1:9" ht="12.75">
      <c r="A110" s="54"/>
      <c r="B110" s="1340"/>
      <c r="C110" s="1340"/>
      <c r="D110" s="1340"/>
      <c r="E110" s="1600"/>
      <c r="F110" s="1037"/>
      <c r="G110" s="21"/>
      <c r="H110" s="21"/>
      <c r="I110" s="21"/>
    </row>
    <row r="111" spans="1:9" ht="12.75">
      <c r="A111" s="1607"/>
      <c r="B111" s="1340"/>
      <c r="C111" s="1340"/>
      <c r="D111" s="1340"/>
      <c r="E111" s="1600"/>
      <c r="F111" s="1037"/>
      <c r="G111" s="21"/>
      <c r="H111" s="21"/>
      <c r="I111" s="21"/>
    </row>
    <row r="112" spans="1:9" ht="12.75">
      <c r="A112" s="54"/>
      <c r="B112" s="1340"/>
      <c r="C112" s="1340"/>
      <c r="D112" s="1340"/>
      <c r="E112" s="1600"/>
      <c r="F112" s="1037"/>
      <c r="G112" s="21"/>
      <c r="H112" s="21"/>
      <c r="I112" s="21"/>
    </row>
    <row r="113" spans="1:9" ht="12.75">
      <c r="A113" s="1606"/>
      <c r="B113" s="1340"/>
      <c r="C113" s="1340"/>
      <c r="D113" s="1340"/>
      <c r="E113" s="1340"/>
      <c r="F113" s="1037"/>
      <c r="G113" s="21"/>
      <c r="H113" s="21"/>
      <c r="I113" s="21"/>
    </row>
    <row r="114" spans="1:9" ht="12.75">
      <c r="A114" s="1607"/>
      <c r="B114" s="1600"/>
      <c r="C114" s="1340"/>
      <c r="D114" s="1340"/>
      <c r="E114" s="1340"/>
      <c r="F114" s="1037"/>
      <c r="G114" s="21"/>
      <c r="H114" s="21"/>
      <c r="I114" s="21"/>
    </row>
    <row r="115" spans="1:9" ht="12.75">
      <c r="A115" s="54"/>
      <c r="B115" s="1600"/>
      <c r="C115" s="1600"/>
      <c r="D115" s="1340"/>
      <c r="E115" s="1340"/>
      <c r="F115" s="1037"/>
      <c r="G115" s="21"/>
      <c r="H115" s="21"/>
      <c r="I115" s="21"/>
    </row>
    <row r="116" spans="1:9" ht="12.75">
      <c r="A116" s="54"/>
      <c r="B116" s="1340"/>
      <c r="C116" s="1340"/>
      <c r="D116" s="1340"/>
      <c r="E116" s="1340"/>
      <c r="F116" s="1037"/>
      <c r="G116" s="21"/>
      <c r="H116" s="21"/>
      <c r="I116" s="21"/>
    </row>
    <row r="117" spans="1:9" ht="12.75">
      <c r="A117" s="1607"/>
      <c r="B117" s="1340"/>
      <c r="C117" s="1340"/>
      <c r="D117" s="1340"/>
      <c r="E117" s="1340"/>
      <c r="F117" s="1037"/>
      <c r="G117" s="21"/>
      <c r="H117" s="21"/>
      <c r="I117" s="21"/>
    </row>
    <row r="118" spans="1:9" ht="12.75">
      <c r="A118" s="54"/>
      <c r="B118" s="1340"/>
      <c r="C118" s="1340"/>
      <c r="D118" s="1340"/>
      <c r="E118" s="1340"/>
      <c r="F118" s="1037"/>
      <c r="G118" s="21"/>
      <c r="H118" s="21"/>
      <c r="I118" s="21"/>
    </row>
    <row r="119" spans="1:9" ht="12.75">
      <c r="A119" s="1601"/>
      <c r="B119" s="1340"/>
      <c r="C119" s="1340"/>
      <c r="D119" s="1340"/>
      <c r="E119" s="1340"/>
      <c r="F119" s="1037"/>
      <c r="G119" s="21"/>
      <c r="H119" s="21"/>
      <c r="I119" s="21"/>
    </row>
    <row r="120" spans="1:9" ht="12.75">
      <c r="A120" s="1604"/>
      <c r="B120" s="1340"/>
      <c r="C120" s="1603"/>
      <c r="D120" s="1340"/>
      <c r="E120" s="1340"/>
      <c r="F120" s="1037"/>
      <c r="G120" s="21"/>
      <c r="H120" s="21"/>
      <c r="I120" s="21"/>
    </row>
    <row r="121" spans="1:9" ht="12.75">
      <c r="A121" s="1601"/>
      <c r="B121" s="1340"/>
      <c r="C121" s="1340"/>
      <c r="D121" s="1340"/>
      <c r="E121" s="1340"/>
      <c r="F121" s="1037"/>
      <c r="G121" s="21"/>
      <c r="H121" s="21"/>
      <c r="I121" s="21"/>
    </row>
    <row r="122" spans="1:9" ht="12.75">
      <c r="A122" s="1632"/>
      <c r="B122" s="1340"/>
      <c r="C122" s="1340"/>
      <c r="D122" s="1340"/>
      <c r="E122" s="1340"/>
      <c r="F122" s="1037"/>
      <c r="G122" s="21"/>
      <c r="H122" s="21"/>
      <c r="I122" s="21"/>
    </row>
    <row r="123" spans="1:9" ht="12.75">
      <c r="A123" s="21"/>
      <c r="B123" s="21"/>
      <c r="C123" s="21"/>
      <c r="D123" s="21"/>
      <c r="E123" s="21"/>
      <c r="F123" s="21"/>
      <c r="G123" s="21"/>
      <c r="H123" s="21"/>
      <c r="I123" s="21"/>
    </row>
  </sheetData>
  <printOptions/>
  <pageMargins left="0.7" right="0.7" top="0.75" bottom="0.75" header="0.3" footer="0.3"/>
  <pageSetup horizontalDpi="1200" verticalDpi="12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workbookViewId="0" topLeftCell="A1">
      <selection activeCell="E4" sqref="E4"/>
    </sheetView>
  </sheetViews>
  <sheetFormatPr defaultColWidth="9.140625" defaultRowHeight="12.75"/>
  <cols>
    <col min="1" max="1" width="26.28125" style="0" customWidth="1"/>
    <col min="2" max="2" width="14.57421875" style="0" customWidth="1"/>
    <col min="3" max="3" width="27.140625" style="0" customWidth="1"/>
    <col min="4" max="4" width="7.28125" style="0" customWidth="1"/>
  </cols>
  <sheetData>
    <row r="1" spans="1:5" ht="13.8">
      <c r="A1" s="1130" t="s">
        <v>20</v>
      </c>
      <c r="B1" s="1130" t="s">
        <v>178</v>
      </c>
      <c r="C1" s="1130" t="s">
        <v>179</v>
      </c>
      <c r="D1" s="1130" t="s">
        <v>180</v>
      </c>
      <c r="E1" s="1549" t="s">
        <v>803</v>
      </c>
    </row>
    <row r="2" spans="1:5" ht="12.75">
      <c r="A2" s="1640" t="s">
        <v>280</v>
      </c>
      <c r="B2" s="1570" t="s">
        <v>3</v>
      </c>
      <c r="C2" s="1570" t="s">
        <v>302</v>
      </c>
      <c r="D2" s="1570" t="s">
        <v>199</v>
      </c>
      <c r="E2" s="1570" t="s">
        <v>806</v>
      </c>
    </row>
    <row r="3" spans="1:5" ht="12.75">
      <c r="A3" s="1594" t="s">
        <v>205</v>
      </c>
      <c r="B3" s="68" t="s">
        <v>4</v>
      </c>
      <c r="C3" s="1568" t="s">
        <v>215</v>
      </c>
      <c r="D3" s="68" t="s">
        <v>199</v>
      </c>
      <c r="E3" s="224" t="s">
        <v>806</v>
      </c>
    </row>
    <row r="4" spans="1:5" ht="12.75">
      <c r="A4" s="1631" t="s">
        <v>421</v>
      </c>
      <c r="B4" s="1570" t="s">
        <v>3</v>
      </c>
      <c r="C4" s="1570" t="s">
        <v>315</v>
      </c>
      <c r="D4" s="1570" t="s">
        <v>199</v>
      </c>
      <c r="E4" s="1578" t="s">
        <v>806</v>
      </c>
    </row>
    <row r="5" spans="1:5" ht="12.75">
      <c r="A5" s="1580" t="s">
        <v>261</v>
      </c>
      <c r="B5" s="68" t="s">
        <v>3</v>
      </c>
      <c r="C5" s="68" t="s">
        <v>263</v>
      </c>
      <c r="D5" s="68" t="s">
        <v>199</v>
      </c>
      <c r="E5" s="68" t="s">
        <v>806</v>
      </c>
    </row>
    <row r="6" spans="1:5" ht="12.75">
      <c r="A6" s="37" t="s">
        <v>459</v>
      </c>
      <c r="B6" s="224" t="s">
        <v>3</v>
      </c>
      <c r="C6" s="224" t="s">
        <v>462</v>
      </c>
      <c r="D6" s="68" t="s">
        <v>791</v>
      </c>
      <c r="E6" s="68" t="s">
        <v>806</v>
      </c>
    </row>
    <row r="7" spans="1:6" ht="12.75">
      <c r="A7" s="1481"/>
      <c r="B7" s="1603"/>
      <c r="C7" s="1340"/>
      <c r="D7" s="1340"/>
      <c r="E7" s="1340"/>
      <c r="F7" s="1037"/>
    </row>
    <row r="8" spans="1:6" ht="12.75">
      <c r="A8" s="1626"/>
      <c r="B8" s="1340"/>
      <c r="C8" s="1340"/>
      <c r="D8" s="1340"/>
      <c r="E8" s="1340"/>
      <c r="F8" s="1037"/>
    </row>
    <row r="9" spans="1:6" ht="12.75">
      <c r="A9" s="1626"/>
      <c r="B9" s="1340"/>
      <c r="C9" s="1603"/>
      <c r="D9" s="1340"/>
      <c r="E9" s="1340"/>
      <c r="F9" s="1037"/>
    </row>
    <row r="10" spans="1:6" ht="12.75">
      <c r="A10" s="54"/>
      <c r="B10" s="1340"/>
      <c r="C10" s="1340"/>
      <c r="D10" s="1340"/>
      <c r="E10" s="1340"/>
      <c r="F10" s="1037"/>
    </row>
    <row r="11" spans="1:6" ht="12.75">
      <c r="A11" s="54"/>
      <c r="B11" s="1340"/>
      <c r="C11" s="1340"/>
      <c r="D11" s="1340"/>
      <c r="E11" s="1340"/>
      <c r="F11" s="1037"/>
    </row>
    <row r="12" spans="1:6" ht="12.75">
      <c r="A12" s="1597"/>
      <c r="B12" s="1340"/>
      <c r="C12" s="1340"/>
      <c r="D12" s="1340"/>
      <c r="E12" s="1340"/>
      <c r="F12" s="1037"/>
    </row>
    <row r="13" spans="1:6" ht="12.75">
      <c r="A13" s="1627"/>
      <c r="B13" s="1340"/>
      <c r="C13" s="1340"/>
      <c r="D13" s="1340"/>
      <c r="E13" s="1340"/>
      <c r="F13" s="1037"/>
    </row>
    <row r="14" spans="1:6" ht="12.75">
      <c r="A14" s="54"/>
      <c r="B14" s="1340"/>
      <c r="C14" s="1340"/>
      <c r="D14" s="1340"/>
      <c r="E14" s="1340"/>
      <c r="F14" s="1037"/>
    </row>
    <row r="15" spans="1:6" ht="12.75">
      <c r="A15" s="54"/>
      <c r="B15" s="1340"/>
      <c r="C15" s="1340"/>
      <c r="D15" s="1340"/>
      <c r="E15" s="1340"/>
      <c r="F15" s="1037"/>
    </row>
    <row r="16" spans="1:6" ht="12.75">
      <c r="A16" s="54"/>
      <c r="B16" s="1340"/>
      <c r="C16" s="1340"/>
      <c r="D16" s="1340"/>
      <c r="E16" s="1340"/>
      <c r="F16" s="1037"/>
    </row>
    <row r="17" spans="1:6" ht="12.75">
      <c r="A17" s="54"/>
      <c r="B17" s="1340"/>
      <c r="C17" s="1340"/>
      <c r="D17" s="1340"/>
      <c r="E17" s="1340"/>
      <c r="F17" s="1037"/>
    </row>
    <row r="18" spans="1:6" ht="12.75">
      <c r="A18" s="54"/>
      <c r="B18" s="1340"/>
      <c r="C18" s="1340"/>
      <c r="D18" s="1340"/>
      <c r="E18" s="1340"/>
      <c r="F18" s="1037"/>
    </row>
    <row r="19" spans="1:6" ht="12.75">
      <c r="A19" s="81"/>
      <c r="B19" s="1340"/>
      <c r="C19" s="1340"/>
      <c r="D19" s="1340"/>
      <c r="E19" s="1340"/>
      <c r="F19" s="1037"/>
    </row>
    <row r="20" spans="1:6" ht="12.75">
      <c r="A20" s="1598"/>
      <c r="B20" s="1340"/>
      <c r="C20" s="1340"/>
      <c r="D20" s="1340"/>
      <c r="E20" s="1340"/>
      <c r="F20" s="1037"/>
    </row>
    <row r="21" spans="1:6" ht="12.75">
      <c r="A21" s="1598"/>
      <c r="B21" s="1340"/>
      <c r="C21" s="1340"/>
      <c r="D21" s="1340"/>
      <c r="E21" s="1340"/>
      <c r="F21" s="1037"/>
    </row>
    <row r="22" spans="1:6" ht="12.75">
      <c r="A22" s="54"/>
      <c r="B22" s="1340"/>
      <c r="C22" s="1340"/>
      <c r="D22" s="1340"/>
      <c r="E22" s="1340"/>
      <c r="F22" s="1037"/>
    </row>
    <row r="23" spans="1:6" ht="12.75">
      <c r="A23" s="54"/>
      <c r="B23" s="1340"/>
      <c r="C23" s="1340"/>
      <c r="D23" s="1340"/>
      <c r="E23" s="1340"/>
      <c r="F23" s="1037"/>
    </row>
    <row r="24" spans="1:6" ht="12.75">
      <c r="A24" s="1599"/>
      <c r="B24" s="1600"/>
      <c r="C24" s="1600"/>
      <c r="D24" s="1600"/>
      <c r="E24" s="1340"/>
      <c r="F24" s="1037"/>
    </row>
    <row r="25" spans="1:6" ht="12.75">
      <c r="A25" s="1601"/>
      <c r="B25" s="1600"/>
      <c r="C25" s="1600"/>
      <c r="D25" s="1600"/>
      <c r="E25" s="1340"/>
      <c r="F25" s="1037"/>
    </row>
    <row r="26" spans="1:6" ht="12.75">
      <c r="A26" s="1601"/>
      <c r="B26" s="1600"/>
      <c r="C26" s="1600"/>
      <c r="D26" s="1600"/>
      <c r="E26" s="1340"/>
      <c r="F26" s="1037"/>
    </row>
    <row r="27" spans="1:6" ht="12.75">
      <c r="A27" s="1601"/>
      <c r="B27" s="1600"/>
      <c r="C27" s="1600"/>
      <c r="D27" s="1600"/>
      <c r="E27" s="1340"/>
      <c r="F27" s="1037"/>
    </row>
    <row r="28" spans="1:6" ht="12.75">
      <c r="A28" s="1601"/>
      <c r="B28" s="1600"/>
      <c r="C28" s="1600"/>
      <c r="D28" s="1600"/>
      <c r="E28" s="1340"/>
      <c r="F28" s="1037"/>
    </row>
    <row r="29" spans="1:6" ht="12.75">
      <c r="A29" s="1599"/>
      <c r="B29" s="1600"/>
      <c r="C29" s="1600"/>
      <c r="D29" s="1600"/>
      <c r="E29" s="1340"/>
      <c r="F29" s="1037"/>
    </row>
    <row r="30" spans="1:6" ht="12.75">
      <c r="A30" s="1626"/>
      <c r="B30" s="1340"/>
      <c r="C30" s="1603"/>
      <c r="D30" s="1340"/>
      <c r="E30" s="1340"/>
      <c r="F30" s="1037"/>
    </row>
    <row r="31" spans="1:6" ht="12.75">
      <c r="A31" s="1599"/>
      <c r="B31" s="1600"/>
      <c r="C31" s="1600"/>
      <c r="D31" s="1600"/>
      <c r="E31" s="1340"/>
      <c r="F31" s="1037"/>
    </row>
    <row r="32" spans="1:6" ht="12.75">
      <c r="A32" s="1601"/>
      <c r="B32" s="1600"/>
      <c r="C32" s="1600"/>
      <c r="D32" s="1600"/>
      <c r="E32" s="1340"/>
      <c r="F32" s="1037"/>
    </row>
    <row r="33" spans="1:6" ht="12.75">
      <c r="A33" s="1601"/>
      <c r="B33" s="1600"/>
      <c r="C33" s="1600"/>
      <c r="D33" s="1600"/>
      <c r="E33" s="1340"/>
      <c r="F33" s="1037"/>
    </row>
    <row r="34" spans="1:6" ht="12.75">
      <c r="A34" s="1601"/>
      <c r="B34" s="1600"/>
      <c r="C34" s="1600"/>
      <c r="D34" s="1600"/>
      <c r="E34" s="1340"/>
      <c r="F34" s="1037"/>
    </row>
    <row r="35" spans="1:6" ht="12.75">
      <c r="A35" s="1601"/>
      <c r="B35" s="1600"/>
      <c r="C35" s="1600"/>
      <c r="D35" s="1600"/>
      <c r="E35" s="1340"/>
      <c r="F35" s="1609"/>
    </row>
    <row r="36" spans="1:6" ht="12.75">
      <c r="A36" s="1601"/>
      <c r="B36" s="1600"/>
      <c r="C36" s="1600"/>
      <c r="D36" s="1600"/>
      <c r="E36" s="1340"/>
      <c r="F36" s="1037"/>
    </row>
    <row r="37" spans="1:6" ht="12.75">
      <c r="A37" s="1602"/>
      <c r="B37" s="1340"/>
      <c r="C37" s="1603"/>
      <c r="D37" s="1603"/>
      <c r="E37" s="1340"/>
      <c r="F37" s="1037"/>
    </row>
    <row r="38" spans="1:6" ht="12.75">
      <c r="A38" s="1604"/>
      <c r="B38" s="1340"/>
      <c r="C38" s="1600"/>
      <c r="D38" s="1600"/>
      <c r="E38" s="1340"/>
      <c r="F38" s="1037"/>
    </row>
    <row r="39" spans="1:6" ht="12.75">
      <c r="A39" s="1607"/>
      <c r="B39" s="1603"/>
      <c r="C39" s="1340"/>
      <c r="D39" s="1340"/>
      <c r="E39" s="1340"/>
      <c r="F39" s="1037"/>
    </row>
    <row r="40" spans="1:6" ht="12.75">
      <c r="A40" s="1607"/>
      <c r="B40" s="1340"/>
      <c r="C40" s="1340"/>
      <c r="D40" s="1340"/>
      <c r="E40" s="1340"/>
      <c r="F40" s="1037"/>
    </row>
    <row r="41" spans="1:6" ht="12.75">
      <c r="A41" s="1037"/>
      <c r="B41" s="1603"/>
      <c r="C41" s="1340"/>
      <c r="D41" s="1340"/>
      <c r="E41" s="1340"/>
      <c r="F41" s="1609"/>
    </row>
    <row r="42" spans="1:6" ht="12.75">
      <c r="A42" s="1605"/>
      <c r="B42" s="1612"/>
      <c r="C42" s="1340"/>
      <c r="D42" s="1340"/>
      <c r="E42" s="1340"/>
      <c r="F42" s="1037"/>
    </row>
    <row r="43" spans="1:6" ht="12.75">
      <c r="A43" s="1605"/>
      <c r="B43" s="1603"/>
      <c r="C43" s="1340"/>
      <c r="D43" s="1340"/>
      <c r="E43" s="1340"/>
      <c r="F43" s="1609"/>
    </row>
    <row r="44" spans="1:6" ht="12.75">
      <c r="A44" s="1599"/>
      <c r="B44" s="1340"/>
      <c r="C44" s="1340"/>
      <c r="D44" s="1340"/>
      <c r="E44" s="1340"/>
      <c r="F44" s="1037"/>
    </row>
    <row r="45" spans="1:6" ht="12.75">
      <c r="A45" s="1605"/>
      <c r="B45" s="1340"/>
      <c r="C45" s="1340"/>
      <c r="D45" s="1340"/>
      <c r="E45" s="1340"/>
      <c r="F45" s="1037"/>
    </row>
    <row r="46" spans="1:6" ht="12.75">
      <c r="A46" s="1606"/>
      <c r="B46" s="1340"/>
      <c r="C46" s="1340"/>
      <c r="D46" s="1340"/>
      <c r="E46" s="1600"/>
      <c r="F46" s="1037"/>
    </row>
    <row r="47" spans="1:6" ht="12.75">
      <c r="A47" s="1607"/>
      <c r="B47" s="1340"/>
      <c r="C47" s="1340"/>
      <c r="D47" s="1340"/>
      <c r="E47" s="1340"/>
      <c r="F47" s="1037"/>
    </row>
    <row r="48" spans="1:6" ht="12.75">
      <c r="A48" s="1607"/>
      <c r="B48" s="1340"/>
      <c r="C48" s="1340"/>
      <c r="D48" s="1340"/>
      <c r="E48" s="1340"/>
      <c r="F48" s="1037"/>
    </row>
    <row r="49" spans="1:6" ht="12.75">
      <c r="A49" s="1607"/>
      <c r="B49" s="1340"/>
      <c r="C49" s="1340"/>
      <c r="D49" s="1340"/>
      <c r="E49" s="1600"/>
      <c r="F49" s="1037"/>
    </row>
    <row r="50" spans="1:6" ht="12.75">
      <c r="A50" s="1604"/>
      <c r="B50" s="1603"/>
      <c r="C50" s="1613"/>
      <c r="D50" s="1340"/>
      <c r="E50" s="1340"/>
      <c r="F50" s="1037"/>
    </row>
    <row r="51" spans="1:6" ht="12.75">
      <c r="A51" s="1597"/>
      <c r="B51" s="1340"/>
      <c r="C51" s="1340"/>
      <c r="D51" s="1340"/>
      <c r="E51" s="1340"/>
      <c r="F51" s="1037"/>
    </row>
    <row r="52" spans="1:6" ht="12.75">
      <c r="A52" s="1597"/>
      <c r="B52" s="1340"/>
      <c r="C52" s="1340"/>
      <c r="D52" s="1340"/>
      <c r="E52" s="1340"/>
      <c r="F52" s="1037"/>
    </row>
    <row r="53" spans="1:6" ht="12.75">
      <c r="A53" s="1606"/>
      <c r="B53" s="1340"/>
      <c r="C53" s="1340"/>
      <c r="D53" s="1340"/>
      <c r="E53" s="1340"/>
      <c r="F53" s="1037"/>
    </row>
    <row r="54" spans="1:6" ht="12.75">
      <c r="A54" s="1606"/>
      <c r="B54" s="1340"/>
      <c r="C54" s="1340"/>
      <c r="D54" s="1340"/>
      <c r="E54" s="1600"/>
      <c r="F54" s="1037"/>
    </row>
    <row r="55" spans="1:6" ht="12.75">
      <c r="A55" s="1128"/>
      <c r="B55" s="1340"/>
      <c r="C55" s="1340"/>
      <c r="D55" s="1340"/>
      <c r="E55" s="1340"/>
      <c r="F55" s="1037"/>
    </row>
    <row r="56" spans="1:6" ht="12.75">
      <c r="A56" s="1128"/>
      <c r="B56" s="1340"/>
      <c r="C56" s="1340"/>
      <c r="D56" s="1340"/>
      <c r="E56" s="1600"/>
      <c r="F56" s="1037"/>
    </row>
    <row r="57" spans="1:6" ht="12.75">
      <c r="A57" s="1626"/>
      <c r="B57" s="1340"/>
      <c r="C57" s="1340"/>
      <c r="D57" s="1340"/>
      <c r="E57" s="1340"/>
      <c r="F57" s="1037"/>
    </row>
    <row r="58" spans="1:6" ht="12.75">
      <c r="A58" s="1604"/>
      <c r="B58" s="1340"/>
      <c r="C58" s="1603"/>
      <c r="D58" s="1340"/>
      <c r="E58" s="1340"/>
      <c r="F58" s="1037"/>
    </row>
    <row r="59" spans="1:6" ht="12.75">
      <c r="A59" s="1604"/>
      <c r="B59" s="1340"/>
      <c r="C59" s="1603"/>
      <c r="D59" s="1340"/>
      <c r="E59" s="1340"/>
      <c r="F59" s="1037"/>
    </row>
    <row r="60" spans="1:6" ht="12.75">
      <c r="A60" s="1604"/>
      <c r="B60" s="1340"/>
      <c r="C60" s="1603"/>
      <c r="D60" s="1340"/>
      <c r="E60" s="1340"/>
      <c r="F60" s="1037"/>
    </row>
    <row r="61" spans="1:6" ht="12.75">
      <c r="A61" s="1601"/>
      <c r="B61" s="1340"/>
      <c r="C61" s="1340"/>
      <c r="D61" s="1340"/>
      <c r="E61" s="1340"/>
      <c r="F61" s="1037"/>
    </row>
    <row r="62" spans="1:6" ht="12.75">
      <c r="A62" s="1610"/>
      <c r="B62" s="1340"/>
      <c r="C62" s="1603"/>
      <c r="D62" s="1340"/>
      <c r="E62" s="1600"/>
      <c r="F62" s="1037"/>
    </row>
    <row r="63" spans="1:6" ht="12.75">
      <c r="A63" s="1610"/>
      <c r="B63" s="1340"/>
      <c r="C63" s="1603"/>
      <c r="D63" s="1603"/>
      <c r="E63" s="1600"/>
      <c r="F63" s="1037"/>
    </row>
    <row r="64" spans="1:6" ht="12.75">
      <c r="A64" s="1610"/>
      <c r="B64" s="1340"/>
      <c r="C64" s="1603"/>
      <c r="D64" s="1340"/>
      <c r="E64" s="1600"/>
      <c r="F64" s="1037"/>
    </row>
    <row r="65" spans="1:6" ht="12.75">
      <c r="A65" s="1610"/>
      <c r="B65" s="1340"/>
      <c r="C65" s="1603"/>
      <c r="D65" s="1603"/>
      <c r="E65" s="1600"/>
      <c r="F65" s="1037"/>
    </row>
    <row r="66" spans="1:6" ht="12.75">
      <c r="A66" s="1128"/>
      <c r="B66" s="1340"/>
      <c r="C66" s="1340"/>
      <c r="D66" s="1340"/>
      <c r="E66" s="1600"/>
      <c r="F66" s="1037"/>
    </row>
    <row r="67" spans="1:6" ht="12.75">
      <c r="A67" s="202"/>
      <c r="B67" s="1600"/>
      <c r="C67" s="1600"/>
      <c r="D67" s="1600"/>
      <c r="E67" s="1340"/>
      <c r="F67" s="1037"/>
    </row>
    <row r="68" spans="1:6" ht="12.75">
      <c r="A68" s="1599"/>
      <c r="B68" s="1600"/>
      <c r="C68" s="1600"/>
      <c r="D68" s="1600"/>
      <c r="E68" s="1340"/>
      <c r="F68" s="1037"/>
    </row>
    <row r="69" spans="1:6" ht="12.75">
      <c r="A69" s="1610"/>
      <c r="B69" s="1340"/>
      <c r="C69" s="1603"/>
      <c r="D69" s="1340"/>
      <c r="E69" s="1600"/>
      <c r="F69" s="1037"/>
    </row>
    <row r="70" spans="1:6" ht="12.75">
      <c r="A70" s="1610"/>
      <c r="B70" s="1340"/>
      <c r="C70" s="1603"/>
      <c r="D70" s="1603"/>
      <c r="E70" s="1600"/>
      <c r="F70" s="1037"/>
    </row>
    <row r="71" spans="1:6" ht="12.75">
      <c r="A71" s="1128"/>
      <c r="B71" s="1340"/>
      <c r="C71" s="1340"/>
      <c r="D71" s="1340"/>
      <c r="E71" s="1340"/>
      <c r="F71" s="1037"/>
    </row>
    <row r="72" spans="1:6" ht="12.75">
      <c r="A72" s="1610"/>
      <c r="B72" s="1340"/>
      <c r="C72" s="1603"/>
      <c r="D72" s="1603"/>
      <c r="E72" s="1600"/>
      <c r="F72" s="1037"/>
    </row>
    <row r="73" spans="1:6" ht="12.75">
      <c r="A73" s="202"/>
      <c r="B73" s="1340"/>
      <c r="C73" s="1603"/>
      <c r="D73" s="1340"/>
      <c r="E73" s="1600"/>
      <c r="F73" s="1609"/>
    </row>
    <row r="74" spans="1:6" ht="12.75">
      <c r="A74" s="1610"/>
      <c r="B74" s="1340"/>
      <c r="C74" s="1603"/>
      <c r="D74" s="1603"/>
      <c r="E74" s="1600"/>
      <c r="F74" s="1037"/>
    </row>
    <row r="75" spans="1:6" ht="12.75">
      <c r="A75" s="1610"/>
      <c r="B75" s="1340"/>
      <c r="C75" s="1603"/>
      <c r="D75" s="1603"/>
      <c r="E75" s="1600"/>
      <c r="F75" s="1037"/>
    </row>
    <row r="76" spans="1:6" ht="12.75">
      <c r="A76" s="1128"/>
      <c r="B76" s="1603"/>
      <c r="C76" s="1603"/>
      <c r="D76" s="1340"/>
      <c r="E76" s="1600"/>
      <c r="F76" s="1037"/>
    </row>
    <row r="77" spans="1:6" ht="12.75">
      <c r="A77" s="1128"/>
      <c r="B77" s="1340"/>
      <c r="C77" s="1603"/>
      <c r="D77" s="1340"/>
      <c r="E77" s="1340"/>
      <c r="F77" s="1037"/>
    </row>
    <row r="78" spans="1:6" ht="12.75">
      <c r="A78" s="1128"/>
      <c r="B78" s="1340"/>
      <c r="C78" s="1340"/>
      <c r="D78" s="1600"/>
      <c r="E78" s="1340"/>
      <c r="F78" s="1037"/>
    </row>
    <row r="79" spans="1:6" ht="12.75">
      <c r="A79" s="1128"/>
      <c r="B79" s="1340"/>
      <c r="C79" s="1340"/>
      <c r="D79" s="1340"/>
      <c r="E79" s="1340"/>
      <c r="F79" s="1037"/>
    </row>
    <row r="80" spans="1:6" ht="12.75">
      <c r="A80" s="1128"/>
      <c r="B80" s="1340"/>
      <c r="C80" s="1340"/>
      <c r="D80" s="1340"/>
      <c r="E80" s="1600"/>
      <c r="F80" s="1037"/>
    </row>
    <row r="81" spans="1:6" ht="12.75">
      <c r="A81" s="1611"/>
      <c r="B81" s="1340"/>
      <c r="C81" s="1340"/>
      <c r="D81" s="1340"/>
      <c r="E81" s="1340"/>
      <c r="F81" s="1037"/>
    </row>
    <row r="82" spans="1:6" ht="12.75">
      <c r="A82" s="1599"/>
      <c r="B82" s="1340"/>
      <c r="C82" s="1340"/>
      <c r="D82" s="1600"/>
      <c r="E82" s="1600"/>
      <c r="F82" s="1609"/>
    </row>
    <row r="83" spans="1:6" ht="12.75">
      <c r="A83" s="54"/>
      <c r="B83" s="1340"/>
      <c r="C83" s="1340"/>
      <c r="D83" s="1340"/>
      <c r="E83" s="1340"/>
      <c r="F83" s="1037"/>
    </row>
    <row r="84" spans="1:6" ht="12.75">
      <c r="A84" s="1628"/>
      <c r="B84" s="1340"/>
      <c r="C84" s="1340"/>
      <c r="D84" s="1600"/>
      <c r="E84" s="1340"/>
      <c r="F84" s="1037"/>
    </row>
    <row r="85" spans="1:6" ht="12.75">
      <c r="A85" s="1628"/>
      <c r="B85" s="1340"/>
      <c r="C85" s="1340"/>
      <c r="D85" s="1340"/>
      <c r="E85" s="1340"/>
      <c r="F85" s="1037"/>
    </row>
    <row r="86" spans="1:6" ht="12.75">
      <c r="A86" s="1599"/>
      <c r="B86" s="1340"/>
      <c r="C86" s="1340"/>
      <c r="D86" s="1340"/>
      <c r="E86" s="1600"/>
      <c r="F86" s="1037"/>
    </row>
    <row r="87" spans="1:6" ht="12.75">
      <c r="A87" s="1611"/>
      <c r="B87" s="1340"/>
      <c r="C87" s="1340"/>
      <c r="D87" s="1340"/>
      <c r="E87" s="1340"/>
      <c r="F87" s="1037"/>
    </row>
    <row r="88" spans="1:6" ht="12.75">
      <c r="A88" s="1599"/>
      <c r="B88" s="1340"/>
      <c r="C88" s="1340"/>
      <c r="D88" s="1340"/>
      <c r="E88" s="1340"/>
      <c r="F88" s="1037"/>
    </row>
    <row r="89" spans="1:6" ht="12.75">
      <c r="A89" s="1604"/>
      <c r="B89" s="1340"/>
      <c r="C89" s="1603"/>
      <c r="D89" s="1603"/>
      <c r="E89" s="1600"/>
      <c r="F89" s="1037"/>
    </row>
    <row r="90" spans="1:6" ht="12.75">
      <c r="A90" s="1604"/>
      <c r="B90" s="1340"/>
      <c r="C90" s="1603"/>
      <c r="D90" s="1603"/>
      <c r="E90" s="1600"/>
      <c r="F90" s="1037"/>
    </row>
    <row r="91" spans="1:6" ht="12.75">
      <c r="A91" s="1610"/>
      <c r="B91" s="1340"/>
      <c r="C91" s="1603"/>
      <c r="D91" s="1340"/>
      <c r="E91" s="1600"/>
      <c r="F91" s="1037"/>
    </row>
    <row r="92" spans="1:6" ht="12.75">
      <c r="A92" s="1037"/>
      <c r="B92" s="1612"/>
      <c r="C92" s="1613"/>
      <c r="D92" s="1612"/>
      <c r="E92" s="1340"/>
      <c r="F92" s="1037"/>
    </row>
    <row r="93" spans="1:6" ht="12.75">
      <c r="A93" s="1610"/>
      <c r="B93" s="1340"/>
      <c r="C93" s="1603"/>
      <c r="D93" s="1340"/>
      <c r="E93" s="1600"/>
      <c r="F93" s="1037"/>
    </row>
    <row r="94" spans="1:6" ht="12.75">
      <c r="A94" s="1610"/>
      <c r="B94" s="1340"/>
      <c r="C94" s="1603"/>
      <c r="D94" s="1340"/>
      <c r="E94" s="1600"/>
      <c r="F94" s="1037"/>
    </row>
    <row r="95" spans="1:6" ht="12.75">
      <c r="A95" s="1610"/>
      <c r="B95" s="1340"/>
      <c r="C95" s="1603"/>
      <c r="D95" s="1603"/>
      <c r="E95" s="1600"/>
      <c r="F95" s="1037"/>
    </row>
    <row r="96" spans="1:6" ht="12.75">
      <c r="A96" s="1601"/>
      <c r="B96" s="1340"/>
      <c r="C96" s="1603"/>
      <c r="D96" s="1340"/>
      <c r="E96" s="1600"/>
      <c r="F96" s="1609"/>
    </row>
    <row r="97" spans="1:6" ht="12.75">
      <c r="A97" s="1610"/>
      <c r="B97" s="1340"/>
      <c r="C97" s="1603"/>
      <c r="D97" s="1340"/>
      <c r="E97" s="1600"/>
      <c r="F97" s="1037"/>
    </row>
    <row r="98" spans="1:6" ht="12.75">
      <c r="A98" s="1597"/>
      <c r="B98" s="1340"/>
      <c r="C98" s="1340"/>
      <c r="D98" s="1340"/>
      <c r="E98" s="1340"/>
      <c r="F98" s="1037"/>
    </row>
    <row r="99" spans="1:6" ht="12.75">
      <c r="A99" s="1602"/>
      <c r="B99" s="1340"/>
      <c r="C99" s="1340"/>
      <c r="D99" s="1340"/>
      <c r="E99" s="1340"/>
      <c r="F99" s="1037"/>
    </row>
    <row r="100" spans="1:6" ht="12.75">
      <c r="A100" s="1610"/>
      <c r="B100" s="1340"/>
      <c r="C100" s="1603"/>
      <c r="D100" s="1603"/>
      <c r="E100" s="1600"/>
      <c r="F100" s="1037"/>
    </row>
    <row r="101" spans="1:6" ht="12.75">
      <c r="A101" s="202"/>
      <c r="B101" s="1340"/>
      <c r="C101" s="1340"/>
      <c r="D101" s="1340"/>
      <c r="E101" s="1340"/>
      <c r="F101" s="1037"/>
    </row>
    <row r="102" spans="1:6" ht="12.75">
      <c r="A102" s="1602"/>
      <c r="B102" s="1340"/>
      <c r="C102" s="1603"/>
      <c r="D102" s="1340"/>
      <c r="E102" s="1340"/>
      <c r="F102" s="1037"/>
    </row>
    <row r="103" spans="1:6" ht="12.75">
      <c r="A103" s="202"/>
      <c r="B103" s="1340"/>
      <c r="C103" s="1603"/>
      <c r="D103" s="1603"/>
      <c r="E103" s="1600"/>
      <c r="F103" s="1037"/>
    </row>
    <row r="104" spans="1:6" ht="12.75">
      <c r="A104" s="1610"/>
      <c r="B104" s="1340"/>
      <c r="C104" s="1603"/>
      <c r="D104" s="1603"/>
      <c r="E104" s="1600"/>
      <c r="F104" s="1037"/>
    </row>
    <row r="105" spans="1:6" ht="12.75">
      <c r="A105" s="1610"/>
      <c r="B105" s="1340"/>
      <c r="C105" s="1603"/>
      <c r="D105" s="1603"/>
      <c r="E105" s="1600"/>
      <c r="F105" s="1037"/>
    </row>
    <row r="106" spans="1:6" ht="12.75">
      <c r="A106" s="1037"/>
      <c r="B106" s="1340"/>
      <c r="C106" s="1340"/>
      <c r="D106" s="1340"/>
      <c r="E106" s="1340"/>
      <c r="F106" s="1037"/>
    </row>
    <row r="107" spans="1:6" ht="12.75">
      <c r="A107" s="1601"/>
      <c r="B107" s="1340"/>
      <c r="C107" s="1600"/>
      <c r="D107" s="1600"/>
      <c r="E107" s="1340"/>
      <c r="F107" s="1037"/>
    </row>
    <row r="108" spans="1:6" ht="12.75">
      <c r="A108" s="54"/>
      <c r="B108" s="1340"/>
      <c r="C108" s="1600"/>
      <c r="D108" s="1340"/>
      <c r="E108" s="1340"/>
      <c r="F108" s="1037"/>
    </row>
    <row r="109" spans="1:6" ht="12.75">
      <c r="A109" s="1606"/>
      <c r="B109" s="1340"/>
      <c r="C109" s="1340"/>
      <c r="D109" s="1340"/>
      <c r="E109" s="1340"/>
      <c r="F109" s="1037"/>
    </row>
    <row r="110" spans="1:6" ht="12.75">
      <c r="A110" s="1614"/>
      <c r="B110" s="1340"/>
      <c r="C110" s="1340"/>
      <c r="D110" s="1340"/>
      <c r="E110" s="1600"/>
      <c r="F110" s="1609"/>
    </row>
    <row r="111" spans="1:6" ht="12.75">
      <c r="A111" s="54"/>
      <c r="B111" s="1340"/>
      <c r="C111" s="1340"/>
      <c r="D111" s="1340"/>
      <c r="E111" s="1600"/>
      <c r="F111" s="1037"/>
    </row>
    <row r="112" spans="1:6" ht="12.75">
      <c r="A112" s="1607"/>
      <c r="B112" s="1340"/>
      <c r="C112" s="1340"/>
      <c r="D112" s="1340"/>
      <c r="E112" s="1600"/>
      <c r="F112" s="1037"/>
    </row>
    <row r="113" spans="1:6" ht="12.75">
      <c r="A113" s="54"/>
      <c r="B113" s="1340"/>
      <c r="C113" s="1340"/>
      <c r="D113" s="1340"/>
      <c r="E113" s="1600"/>
      <c r="F113" s="1037"/>
    </row>
    <row r="114" spans="1:6" ht="12.75">
      <c r="A114" s="1606"/>
      <c r="B114" s="1340"/>
      <c r="C114" s="1340"/>
      <c r="D114" s="1340"/>
      <c r="E114" s="1340"/>
      <c r="F114" s="1037"/>
    </row>
    <row r="115" spans="1:6" ht="12.75">
      <c r="A115" s="1607"/>
      <c r="B115" s="1600"/>
      <c r="C115" s="1340"/>
      <c r="D115" s="1340"/>
      <c r="E115" s="1340"/>
      <c r="F115" s="1037"/>
    </row>
    <row r="116" spans="1:5" ht="12.75">
      <c r="A116" s="54"/>
      <c r="B116" s="1340"/>
      <c r="C116" s="1340"/>
      <c r="D116" s="1340"/>
      <c r="E116" s="1340"/>
    </row>
    <row r="117" spans="1:5" ht="12.75">
      <c r="A117" s="1607"/>
      <c r="B117" s="1340"/>
      <c r="C117" s="1340"/>
      <c r="D117" s="1340"/>
      <c r="E117" s="1340"/>
    </row>
    <row r="118" spans="1:5" ht="12.75">
      <c r="A118" s="54"/>
      <c r="B118" s="1340"/>
      <c r="C118" s="1340"/>
      <c r="D118" s="1340"/>
      <c r="E118" s="1340"/>
    </row>
    <row r="119" spans="1:5" ht="12.75">
      <c r="A119" s="1601"/>
      <c r="B119" s="1340"/>
      <c r="C119" s="1340"/>
      <c r="D119" s="1340"/>
      <c r="E119" s="1340"/>
    </row>
    <row r="120" spans="1:5" ht="12.75">
      <c r="A120" s="1604"/>
      <c r="B120" s="1340"/>
      <c r="C120" s="1603"/>
      <c r="D120" s="1340"/>
      <c r="E120" s="1340"/>
    </row>
    <row r="121" spans="1:5" ht="12.75">
      <c r="A121" s="1601"/>
      <c r="B121" s="1340"/>
      <c r="C121" s="1340"/>
      <c r="D121" s="1340"/>
      <c r="E121" s="1340"/>
    </row>
    <row r="122" spans="1:5" ht="12.75">
      <c r="A122" s="1632"/>
      <c r="B122" s="1340"/>
      <c r="C122" s="1340"/>
      <c r="D122" s="1340"/>
      <c r="E122" s="1340"/>
    </row>
    <row r="123" spans="1:5" ht="12.75">
      <c r="A123" s="21"/>
      <c r="B123" s="1037"/>
      <c r="C123" s="1037"/>
      <c r="D123" s="1037"/>
      <c r="E123" s="1037"/>
    </row>
    <row r="124" spans="1:5" ht="12.75">
      <c r="A124" s="21"/>
      <c r="B124" s="21"/>
      <c r="C124" s="21"/>
      <c r="D124" s="21"/>
      <c r="E124" s="21"/>
    </row>
    <row r="125" spans="1:5" ht="12.75">
      <c r="A125" s="21"/>
      <c r="B125" s="21"/>
      <c r="C125" s="21"/>
      <c r="D125" s="21"/>
      <c r="E125" s="21"/>
    </row>
    <row r="126" spans="1:5" ht="12.75">
      <c r="A126" s="21"/>
      <c r="B126" s="21"/>
      <c r="C126" s="21"/>
      <c r="D126" s="21"/>
      <c r="E126" s="21"/>
    </row>
    <row r="127" spans="1:5" ht="12.75">
      <c r="A127" s="21"/>
      <c r="B127" s="21"/>
      <c r="C127" s="21"/>
      <c r="D127" s="21"/>
      <c r="E127" s="21"/>
    </row>
    <row r="128" spans="1:5" ht="12.75">
      <c r="A128" s="21"/>
      <c r="B128" s="21"/>
      <c r="C128" s="21"/>
      <c r="D128" s="21"/>
      <c r="E128" s="21"/>
    </row>
    <row r="129" spans="1:5" ht="12.75">
      <c r="A129" s="21"/>
      <c r="B129" s="21"/>
      <c r="C129" s="21"/>
      <c r="D129" s="21"/>
      <c r="E129" s="21"/>
    </row>
    <row r="130" spans="1:5" ht="12.75">
      <c r="A130" s="21"/>
      <c r="B130" s="21"/>
      <c r="C130" s="21"/>
      <c r="D130" s="21"/>
      <c r="E130" s="21"/>
    </row>
    <row r="131" spans="1:5" ht="12.75">
      <c r="A131" s="21"/>
      <c r="B131" s="21"/>
      <c r="C131" s="21"/>
      <c r="D131" s="21"/>
      <c r="E131" s="21"/>
    </row>
    <row r="132" spans="1:5" ht="12.75">
      <c r="A132" s="21"/>
      <c r="B132" s="21"/>
      <c r="C132" s="21"/>
      <c r="D132" s="21"/>
      <c r="E132" s="21"/>
    </row>
    <row r="133" spans="1:5" ht="12.75">
      <c r="A133" s="21"/>
      <c r="B133" s="21"/>
      <c r="C133" s="21"/>
      <c r="D133" s="21"/>
      <c r="E133" s="21"/>
    </row>
    <row r="134" spans="1:5" ht="12.75">
      <c r="A134" s="21"/>
      <c r="B134" s="21"/>
      <c r="C134" s="21"/>
      <c r="D134" s="21"/>
      <c r="E134" s="21"/>
    </row>
    <row r="135" spans="1:5" ht="12.75">
      <c r="A135" s="21"/>
      <c r="B135" s="21"/>
      <c r="C135" s="21"/>
      <c r="D135" s="21"/>
      <c r="E135" s="21"/>
    </row>
    <row r="136" spans="1:5" ht="12.75">
      <c r="A136" s="21"/>
      <c r="B136" s="21"/>
      <c r="C136" s="21"/>
      <c r="D136" s="21"/>
      <c r="E136" s="21"/>
    </row>
    <row r="137" spans="1:5" ht="12.75">
      <c r="A137" s="21"/>
      <c r="B137" s="21"/>
      <c r="C137" s="21"/>
      <c r="D137" s="21"/>
      <c r="E137" s="21"/>
    </row>
    <row r="138" spans="1:5" ht="12.75">
      <c r="A138" s="21"/>
      <c r="B138" s="21"/>
      <c r="C138" s="21"/>
      <c r="D138" s="21"/>
      <c r="E138" s="21"/>
    </row>
    <row r="139" spans="1:5" ht="12.75">
      <c r="A139" s="21"/>
      <c r="B139" s="21"/>
      <c r="C139" s="21"/>
      <c r="D139" s="21"/>
      <c r="E139" s="21"/>
    </row>
    <row r="140" spans="1:5" ht="12.75">
      <c r="A140" s="21"/>
      <c r="B140" s="21"/>
      <c r="C140" s="21"/>
      <c r="D140" s="21"/>
      <c r="E140" s="21"/>
    </row>
    <row r="141" spans="1:5" ht="12.75">
      <c r="A141" s="21"/>
      <c r="B141" s="21"/>
      <c r="C141" s="21"/>
      <c r="D141" s="21"/>
      <c r="E141" s="21"/>
    </row>
    <row r="142" spans="1:5" ht="12.75">
      <c r="A142" s="21"/>
      <c r="B142" s="21"/>
      <c r="C142" s="21"/>
      <c r="D142" s="21"/>
      <c r="E142" s="21"/>
    </row>
    <row r="143" spans="1:5" ht="12.75">
      <c r="A143" s="21"/>
      <c r="B143" s="21"/>
      <c r="C143" s="21"/>
      <c r="D143" s="21"/>
      <c r="E143" s="21"/>
    </row>
    <row r="144" spans="1:5" ht="12.75">
      <c r="A144" s="21"/>
      <c r="B144" s="21"/>
      <c r="C144" s="21"/>
      <c r="D144" s="21"/>
      <c r="E144" s="21"/>
    </row>
    <row r="145" spans="1:5" ht="12.75">
      <c r="A145" s="21"/>
      <c r="B145" s="21"/>
      <c r="C145" s="21"/>
      <c r="D145" s="21"/>
      <c r="E145" s="21"/>
    </row>
    <row r="146" spans="1:5" ht="12.75">
      <c r="A146" s="21"/>
      <c r="B146" s="21"/>
      <c r="C146" s="21"/>
      <c r="D146" s="21"/>
      <c r="E146" s="21"/>
    </row>
    <row r="147" spans="1:5" ht="12.75">
      <c r="A147" s="21"/>
      <c r="B147" s="21"/>
      <c r="C147" s="21"/>
      <c r="D147" s="21"/>
      <c r="E147" s="21"/>
    </row>
    <row r="148" spans="1:5" ht="12.75">
      <c r="A148" s="21"/>
      <c r="B148" s="21"/>
      <c r="C148" s="21"/>
      <c r="D148" s="21"/>
      <c r="E148" s="21"/>
    </row>
    <row r="149" spans="1:5" ht="12.75">
      <c r="A149" s="21"/>
      <c r="B149" s="21"/>
      <c r="C149" s="21"/>
      <c r="D149" s="21"/>
      <c r="E149" s="21"/>
    </row>
    <row r="150" spans="1:5" ht="12.75">
      <c r="A150" s="21"/>
      <c r="B150" s="21"/>
      <c r="C150" s="21"/>
      <c r="D150" s="21"/>
      <c r="E150" s="21"/>
    </row>
    <row r="151" spans="1:5" ht="12.75">
      <c r="A151" s="21"/>
      <c r="B151" s="21"/>
      <c r="C151" s="21"/>
      <c r="D151" s="21"/>
      <c r="E151" s="21"/>
    </row>
    <row r="152" spans="1:5" ht="12.75">
      <c r="A152" s="21"/>
      <c r="B152" s="21"/>
      <c r="C152" s="21"/>
      <c r="D152" s="21"/>
      <c r="E152" s="21"/>
    </row>
    <row r="153" spans="1:5" ht="12.75">
      <c r="A153" s="21"/>
      <c r="B153" s="21"/>
      <c r="C153" s="21"/>
      <c r="D153" s="21"/>
      <c r="E153" s="21"/>
    </row>
    <row r="154" spans="1:5" ht="12.75">
      <c r="A154" s="21"/>
      <c r="B154" s="21"/>
      <c r="C154" s="21"/>
      <c r="D154" s="21"/>
      <c r="E154" s="21"/>
    </row>
    <row r="155" spans="1:5" ht="12.75">
      <c r="A155" s="21"/>
      <c r="B155" s="21"/>
      <c r="C155" s="21"/>
      <c r="D155" s="21"/>
      <c r="E155" s="21"/>
    </row>
    <row r="156" spans="1:5" ht="12.75">
      <c r="A156" s="21"/>
      <c r="B156" s="21"/>
      <c r="C156" s="21"/>
      <c r="D156" s="21"/>
      <c r="E156" s="21"/>
    </row>
    <row r="157" spans="1:5" ht="12.75">
      <c r="A157" s="21"/>
      <c r="B157" s="21"/>
      <c r="C157" s="21"/>
      <c r="D157" s="21"/>
      <c r="E157" s="21"/>
    </row>
    <row r="158" spans="1:5" ht="12.75">
      <c r="A158" s="21"/>
      <c r="B158" s="21"/>
      <c r="C158" s="21"/>
      <c r="D158" s="21"/>
      <c r="E158" s="21"/>
    </row>
    <row r="159" spans="1:5" ht="12.75">
      <c r="A159" s="21"/>
      <c r="B159" s="21"/>
      <c r="C159" s="21"/>
      <c r="D159" s="21"/>
      <c r="E159" s="21"/>
    </row>
    <row r="160" spans="1:5" ht="12.75">
      <c r="A160" s="21"/>
      <c r="B160" s="21"/>
      <c r="C160" s="21"/>
      <c r="D160" s="21"/>
      <c r="E160" s="21"/>
    </row>
    <row r="161" spans="1:5" ht="12.75">
      <c r="A161" s="21"/>
      <c r="B161" s="21"/>
      <c r="C161" s="21"/>
      <c r="D161" s="21"/>
      <c r="E161" s="21"/>
    </row>
    <row r="162" spans="1:5" ht="12.75">
      <c r="A162" s="21"/>
      <c r="B162" s="21"/>
      <c r="C162" s="21"/>
      <c r="D162" s="21"/>
      <c r="E162" s="21"/>
    </row>
    <row r="163" spans="1:5" ht="12.75">
      <c r="A163" s="21"/>
      <c r="B163" s="21"/>
      <c r="C163" s="21"/>
      <c r="D163" s="21"/>
      <c r="E163" s="21"/>
    </row>
    <row r="164" spans="1:5" ht="12.75">
      <c r="A164" s="21"/>
      <c r="B164" s="21"/>
      <c r="C164" s="21"/>
      <c r="D164" s="21"/>
      <c r="E164" s="21"/>
    </row>
    <row r="165" spans="1:5" ht="12.75">
      <c r="A165" s="21"/>
      <c r="B165" s="21"/>
      <c r="C165" s="21"/>
      <c r="D165" s="21"/>
      <c r="E165" s="21"/>
    </row>
    <row r="166" spans="1:5" ht="12.75">
      <c r="A166" s="21"/>
      <c r="B166" s="21"/>
      <c r="C166" s="21"/>
      <c r="D166" s="21"/>
      <c r="E166" s="21"/>
    </row>
    <row r="167" spans="1:5" ht="12.75">
      <c r="A167" s="21"/>
      <c r="B167" s="21"/>
      <c r="C167" s="21"/>
      <c r="D167" s="21"/>
      <c r="E167" s="21"/>
    </row>
    <row r="168" spans="1:5" ht="12.75">
      <c r="A168" s="21"/>
      <c r="B168" s="21"/>
      <c r="C168" s="21"/>
      <c r="D168" s="21"/>
      <c r="E168" s="21"/>
    </row>
    <row r="169" spans="1:5" ht="12.75">
      <c r="A169" s="21"/>
      <c r="B169" s="21"/>
      <c r="C169" s="21"/>
      <c r="D169" s="21"/>
      <c r="E169" s="21"/>
    </row>
    <row r="170" spans="1:5" ht="12.75">
      <c r="A170" s="21"/>
      <c r="B170" s="21"/>
      <c r="C170" s="21"/>
      <c r="D170" s="21"/>
      <c r="E170" s="21"/>
    </row>
    <row r="171" spans="1:5" ht="12.75">
      <c r="A171" s="21"/>
      <c r="B171" s="21"/>
      <c r="C171" s="21"/>
      <c r="D171" s="21"/>
      <c r="E171" s="21"/>
    </row>
    <row r="172" spans="1:5" ht="12.75">
      <c r="A172" s="21"/>
      <c r="B172" s="21"/>
      <c r="C172" s="21"/>
      <c r="D172" s="21"/>
      <c r="E172" s="21"/>
    </row>
    <row r="173" spans="1:5" ht="12.75">
      <c r="A173" s="21"/>
      <c r="B173" s="21"/>
      <c r="C173" s="21"/>
      <c r="D173" s="21"/>
      <c r="E173" s="21"/>
    </row>
    <row r="174" spans="1:5" ht="12.75">
      <c r="A174" s="21"/>
      <c r="B174" s="21"/>
      <c r="C174" s="21"/>
      <c r="D174" s="21"/>
      <c r="E174" s="21"/>
    </row>
    <row r="175" spans="1:5" ht="12.75">
      <c r="A175" s="21"/>
      <c r="B175" s="21"/>
      <c r="C175" s="21"/>
      <c r="D175" s="21"/>
      <c r="E175" s="21"/>
    </row>
    <row r="176" spans="1:5" ht="12.75">
      <c r="A176" s="21"/>
      <c r="B176" s="21"/>
      <c r="C176" s="21"/>
      <c r="D176" s="21"/>
      <c r="E176" s="21"/>
    </row>
    <row r="177" spans="1:5" ht="12.75">
      <c r="A177" s="21"/>
      <c r="B177" s="21"/>
      <c r="C177" s="21"/>
      <c r="D177" s="21"/>
      <c r="E177" s="21"/>
    </row>
    <row r="178" spans="1:5" ht="12.75">
      <c r="A178" s="21"/>
      <c r="B178" s="21"/>
      <c r="C178" s="21"/>
      <c r="D178" s="21"/>
      <c r="E178" s="21"/>
    </row>
    <row r="179" spans="1:5" ht="12.75">
      <c r="A179" s="21"/>
      <c r="B179" s="21"/>
      <c r="C179" s="21"/>
      <c r="D179" s="21"/>
      <c r="E179" s="21"/>
    </row>
    <row r="180" spans="1:5" ht="12.75">
      <c r="A180" s="21"/>
      <c r="B180" s="21"/>
      <c r="C180" s="21"/>
      <c r="D180" s="21"/>
      <c r="E180" s="21"/>
    </row>
    <row r="181" spans="1:5" ht="12.75">
      <c r="A181" s="21"/>
      <c r="B181" s="21"/>
      <c r="C181" s="21"/>
      <c r="D181" s="21"/>
      <c r="E181" s="21"/>
    </row>
    <row r="182" spans="1:5" ht="12.75">
      <c r="A182" s="21"/>
      <c r="B182" s="21"/>
      <c r="C182" s="21"/>
      <c r="D182" s="21"/>
      <c r="E182" s="21"/>
    </row>
    <row r="183" spans="1:5" ht="12.75">
      <c r="A183" s="21"/>
      <c r="B183" s="21"/>
      <c r="C183" s="21"/>
      <c r="D183" s="21"/>
      <c r="E183" s="21"/>
    </row>
    <row r="184" spans="1:5" ht="12.75">
      <c r="A184" s="21"/>
      <c r="B184" s="21"/>
      <c r="C184" s="21"/>
      <c r="D184" s="21"/>
      <c r="E184" s="21"/>
    </row>
    <row r="185" spans="1:5" ht="12.75">
      <c r="A185" s="21"/>
      <c r="B185" s="21"/>
      <c r="C185" s="21"/>
      <c r="D185" s="21"/>
      <c r="E185" s="21"/>
    </row>
    <row r="186" spans="1:5" ht="12.75">
      <c r="A186" s="21"/>
      <c r="B186" s="21"/>
      <c r="C186" s="21"/>
      <c r="D186" s="21"/>
      <c r="E186" s="21"/>
    </row>
    <row r="187" spans="1:5" ht="12.75">
      <c r="A187" s="21"/>
      <c r="B187" s="21"/>
      <c r="C187" s="21"/>
      <c r="D187" s="21"/>
      <c r="E187" s="21"/>
    </row>
    <row r="188" spans="1:5" ht="12.75">
      <c r="A188" s="21"/>
      <c r="B188" s="21"/>
      <c r="C188" s="21"/>
      <c r="D188" s="21"/>
      <c r="E188" s="21"/>
    </row>
    <row r="189" spans="1:5" ht="12.75">
      <c r="A189" s="21"/>
      <c r="B189" s="21"/>
      <c r="C189" s="21"/>
      <c r="D189" s="21"/>
      <c r="E189" s="21"/>
    </row>
    <row r="190" spans="1:5" ht="12.75">
      <c r="A190" s="21"/>
      <c r="B190" s="21"/>
      <c r="C190" s="21"/>
      <c r="D190" s="21"/>
      <c r="E190" s="21"/>
    </row>
    <row r="191" spans="1:5" ht="12.75">
      <c r="A191" s="21"/>
      <c r="B191" s="21"/>
      <c r="C191" s="21"/>
      <c r="D191" s="21"/>
      <c r="E191" s="21"/>
    </row>
    <row r="192" spans="1:5" ht="12.75">
      <c r="A192" s="21"/>
      <c r="B192" s="21"/>
      <c r="C192" s="21"/>
      <c r="D192" s="21"/>
      <c r="E192" s="21"/>
    </row>
    <row r="193" spans="1:5" ht="12.75">
      <c r="A193" s="21"/>
      <c r="B193" s="21"/>
      <c r="C193" s="21"/>
      <c r="D193" s="21"/>
      <c r="E193" s="21"/>
    </row>
    <row r="194" spans="1:5" ht="12.75">
      <c r="A194" s="21"/>
      <c r="B194" s="21"/>
      <c r="C194" s="21"/>
      <c r="D194" s="21"/>
      <c r="E194" s="21"/>
    </row>
    <row r="195" spans="1:5" ht="12.75">
      <c r="A195" s="21"/>
      <c r="B195" s="21"/>
      <c r="C195" s="21"/>
      <c r="D195" s="21"/>
      <c r="E195" s="21"/>
    </row>
    <row r="196" spans="1:5" ht="12.75">
      <c r="A196" s="21"/>
      <c r="B196" s="21"/>
      <c r="C196" s="21"/>
      <c r="D196" s="21"/>
      <c r="E196" s="21"/>
    </row>
    <row r="197" spans="1:5" ht="12.75">
      <c r="A197" s="21"/>
      <c r="B197" s="21"/>
      <c r="C197" s="21"/>
      <c r="D197" s="21"/>
      <c r="E197" s="21"/>
    </row>
    <row r="198" spans="1:5" ht="12.75">
      <c r="A198" s="21"/>
      <c r="B198" s="21"/>
      <c r="C198" s="21"/>
      <c r="D198" s="21"/>
      <c r="E198" s="21"/>
    </row>
    <row r="199" spans="1:5" ht="12.75">
      <c r="A199" s="21"/>
      <c r="B199" s="21"/>
      <c r="C199" s="21"/>
      <c r="D199" s="21"/>
      <c r="E199" s="21"/>
    </row>
    <row r="200" spans="1:5" ht="12.75">
      <c r="A200" s="21"/>
      <c r="B200" s="21"/>
      <c r="C200" s="21"/>
      <c r="D200" s="21"/>
      <c r="E200" s="21"/>
    </row>
    <row r="201" spans="1:5" ht="12.75">
      <c r="A201" s="21"/>
      <c r="B201" s="21"/>
      <c r="C201" s="21"/>
      <c r="D201" s="21"/>
      <c r="E201" s="21"/>
    </row>
    <row r="202" spans="1:5" ht="12.75">
      <c r="A202" s="21"/>
      <c r="B202" s="21"/>
      <c r="C202" s="21"/>
      <c r="D202" s="21"/>
      <c r="E202" s="21"/>
    </row>
    <row r="203" spans="1:5" ht="12.75">
      <c r="A203" s="21"/>
      <c r="B203" s="21"/>
      <c r="C203" s="21"/>
      <c r="D203" s="21"/>
      <c r="E203" s="21"/>
    </row>
    <row r="204" spans="1:5" ht="12.75">
      <c r="A204" s="21"/>
      <c r="B204" s="21"/>
      <c r="C204" s="21"/>
      <c r="D204" s="21"/>
      <c r="E204" s="21"/>
    </row>
    <row r="205" spans="1:5" ht="12.75">
      <c r="A205" s="21"/>
      <c r="B205" s="21"/>
      <c r="C205" s="21"/>
      <c r="D205" s="21"/>
      <c r="E205" s="21"/>
    </row>
    <row r="206" spans="1:5" ht="12.75">
      <c r="A206" s="21"/>
      <c r="B206" s="21"/>
      <c r="C206" s="21"/>
      <c r="D206" s="21"/>
      <c r="E206" s="21"/>
    </row>
    <row r="207" spans="1:5" ht="12.75">
      <c r="A207" s="21"/>
      <c r="B207" s="21"/>
      <c r="C207" s="21"/>
      <c r="D207" s="21"/>
      <c r="E207" s="21"/>
    </row>
    <row r="208" spans="1:5" ht="12.75">
      <c r="A208" s="21"/>
      <c r="B208" s="21"/>
      <c r="C208" s="21"/>
      <c r="D208" s="21"/>
      <c r="E208" s="21"/>
    </row>
    <row r="209" spans="1:5" ht="12.75">
      <c r="A209" s="21"/>
      <c r="B209" s="21"/>
      <c r="C209" s="21"/>
      <c r="D209" s="21"/>
      <c r="E209" s="21"/>
    </row>
    <row r="210" spans="1:5" ht="12.75">
      <c r="A210" s="21"/>
      <c r="B210" s="21"/>
      <c r="C210" s="21"/>
      <c r="D210" s="21"/>
      <c r="E210" s="21"/>
    </row>
    <row r="211" spans="1:5" ht="12.75">
      <c r="A211" s="21"/>
      <c r="B211" s="21"/>
      <c r="C211" s="21"/>
      <c r="D211" s="21"/>
      <c r="E211" s="21"/>
    </row>
    <row r="212" spans="1:5" ht="12.75">
      <c r="A212" s="21"/>
      <c r="B212" s="21"/>
      <c r="C212" s="21"/>
      <c r="D212" s="21"/>
      <c r="E212" s="21"/>
    </row>
    <row r="213" spans="1:5" ht="12.75">
      <c r="A213" s="21"/>
      <c r="B213" s="21"/>
      <c r="C213" s="21"/>
      <c r="D213" s="21"/>
      <c r="E213" s="21"/>
    </row>
    <row r="214" spans="1:5" ht="12.75">
      <c r="A214" s="21"/>
      <c r="B214" s="21"/>
      <c r="C214" s="21"/>
      <c r="D214" s="21"/>
      <c r="E214" s="21"/>
    </row>
    <row r="215" spans="1:5" ht="12.75">
      <c r="A215" s="21"/>
      <c r="B215" s="21"/>
      <c r="C215" s="21"/>
      <c r="D215" s="21"/>
      <c r="E215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>
      <selection activeCell="A28" sqref="A28:E28"/>
    </sheetView>
  </sheetViews>
  <sheetFormatPr defaultColWidth="9.140625" defaultRowHeight="12.75"/>
  <cols>
    <col min="1" max="1" width="48.28125" style="0" customWidth="1"/>
    <col min="2" max="2" width="10.421875" style="0" customWidth="1"/>
    <col min="3" max="4" width="23.7109375" style="0" customWidth="1"/>
  </cols>
  <sheetData>
    <row r="1" spans="1:3" ht="21" customHeight="1" thickBot="1">
      <c r="A1" s="2139" t="s">
        <v>895</v>
      </c>
      <c r="B1" s="2139"/>
      <c r="C1" s="2139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310">
        <v>2008</v>
      </c>
      <c r="F3" s="309">
        <v>2009</v>
      </c>
    </row>
    <row r="4" spans="1:6" ht="15" customHeight="1">
      <c r="A4" s="790" t="s">
        <v>210</v>
      </c>
      <c r="B4" s="810" t="s">
        <v>3</v>
      </c>
      <c r="C4" s="1368" t="s">
        <v>408</v>
      </c>
      <c r="D4" s="928" t="s">
        <v>484</v>
      </c>
      <c r="E4" s="184" t="s">
        <v>411</v>
      </c>
      <c r="F4" s="76" t="s">
        <v>411</v>
      </c>
    </row>
    <row r="5" spans="1:6" ht="15" customHeight="1">
      <c r="A5" s="758" t="s">
        <v>203</v>
      </c>
      <c r="B5" s="940" t="s">
        <v>3</v>
      </c>
      <c r="C5" s="1056" t="s">
        <v>211</v>
      </c>
      <c r="D5" s="603" t="s">
        <v>221</v>
      </c>
      <c r="E5" s="185" t="s">
        <v>411</v>
      </c>
      <c r="F5" s="77" t="s">
        <v>411</v>
      </c>
    </row>
    <row r="6" spans="1:6" ht="15" customHeight="1">
      <c r="A6" s="758" t="s">
        <v>649</v>
      </c>
      <c r="B6" s="811" t="s">
        <v>3</v>
      </c>
      <c r="C6" s="1369" t="s">
        <v>212</v>
      </c>
      <c r="D6" s="603" t="s">
        <v>221</v>
      </c>
      <c r="E6" s="911" t="s">
        <v>411</v>
      </c>
      <c r="F6" s="77" t="s">
        <v>411</v>
      </c>
    </row>
    <row r="7" spans="1:6" ht="15" customHeight="1">
      <c r="A7" s="437" t="s">
        <v>672</v>
      </c>
      <c r="B7" s="941" t="s">
        <v>3</v>
      </c>
      <c r="C7" s="1369" t="s">
        <v>213</v>
      </c>
      <c r="D7" s="603" t="s">
        <v>221</v>
      </c>
      <c r="E7" s="185" t="s">
        <v>266</v>
      </c>
      <c r="F7" s="77" t="s">
        <v>411</v>
      </c>
    </row>
    <row r="8" spans="1:6" ht="15" customHeight="1">
      <c r="A8" s="437" t="s">
        <v>430</v>
      </c>
      <c r="B8" s="940" t="s">
        <v>3</v>
      </c>
      <c r="C8" s="1369" t="s">
        <v>349</v>
      </c>
      <c r="D8" s="603" t="s">
        <v>484</v>
      </c>
      <c r="E8" s="185" t="s">
        <v>266</v>
      </c>
      <c r="F8" s="77" t="s">
        <v>266</v>
      </c>
    </row>
    <row r="9" spans="1:6" ht="15" customHeight="1">
      <c r="A9" s="437" t="s">
        <v>650</v>
      </c>
      <c r="B9" s="811" t="s">
        <v>4</v>
      </c>
      <c r="C9" s="1369" t="s">
        <v>214</v>
      </c>
      <c r="D9" s="603" t="s">
        <v>200</v>
      </c>
      <c r="E9" s="185" t="s">
        <v>266</v>
      </c>
      <c r="F9" s="77" t="s">
        <v>266</v>
      </c>
    </row>
    <row r="10" spans="1:6" ht="15" customHeight="1">
      <c r="A10" s="758" t="s">
        <v>205</v>
      </c>
      <c r="B10" s="811" t="s">
        <v>4</v>
      </c>
      <c r="C10" s="1369" t="s">
        <v>215</v>
      </c>
      <c r="D10" s="603" t="s">
        <v>199</v>
      </c>
      <c r="E10" s="185" t="s">
        <v>411</v>
      </c>
      <c r="F10" s="77" t="s">
        <v>411</v>
      </c>
    </row>
    <row r="11" spans="1:6" ht="15" customHeight="1">
      <c r="A11" s="758" t="s">
        <v>206</v>
      </c>
      <c r="B11" s="811" t="s">
        <v>3</v>
      </c>
      <c r="C11" s="1369" t="s">
        <v>216</v>
      </c>
      <c r="D11" s="603" t="s">
        <v>221</v>
      </c>
      <c r="E11" s="911" t="s">
        <v>411</v>
      </c>
      <c r="F11" s="233" t="s">
        <v>411</v>
      </c>
    </row>
    <row r="12" spans="1:6" ht="15" customHeight="1">
      <c r="A12" s="758" t="s">
        <v>207</v>
      </c>
      <c r="B12" s="811" t="s">
        <v>3</v>
      </c>
      <c r="C12" s="1369" t="s">
        <v>217</v>
      </c>
      <c r="D12" s="603" t="s">
        <v>200</v>
      </c>
      <c r="E12" s="185" t="s">
        <v>411</v>
      </c>
      <c r="F12" s="77" t="s">
        <v>411</v>
      </c>
    </row>
    <row r="13" spans="1:8" ht="15" customHeight="1">
      <c r="A13" s="758" t="s">
        <v>208</v>
      </c>
      <c r="B13" s="811" t="s">
        <v>3</v>
      </c>
      <c r="C13" s="1369" t="s">
        <v>218</v>
      </c>
      <c r="D13" s="603" t="s">
        <v>484</v>
      </c>
      <c r="E13" s="185" t="s">
        <v>411</v>
      </c>
      <c r="F13" s="77" t="s">
        <v>411</v>
      </c>
      <c r="G13" s="21"/>
      <c r="H13" s="21"/>
    </row>
    <row r="14" spans="1:8" ht="15" customHeight="1">
      <c r="A14" s="242" t="s">
        <v>209</v>
      </c>
      <c r="B14" s="940" t="s">
        <v>3</v>
      </c>
      <c r="C14" s="1370" t="s">
        <v>219</v>
      </c>
      <c r="D14" s="1045" t="s">
        <v>200</v>
      </c>
      <c r="E14" s="1366" t="s">
        <v>411</v>
      </c>
      <c r="F14" s="1367" t="s">
        <v>411</v>
      </c>
      <c r="G14" s="21"/>
      <c r="H14" s="939"/>
    </row>
    <row r="15" spans="1:8" ht="15" customHeight="1" thickBot="1">
      <c r="A15" s="438" t="s">
        <v>651</v>
      </c>
      <c r="B15" s="813" t="s">
        <v>4</v>
      </c>
      <c r="C15" s="1175" t="s">
        <v>220</v>
      </c>
      <c r="D15" s="604" t="s">
        <v>189</v>
      </c>
      <c r="E15" s="186" t="s">
        <v>266</v>
      </c>
      <c r="F15" s="80" t="s">
        <v>266</v>
      </c>
      <c r="G15" s="2135"/>
      <c r="H15" s="2135"/>
    </row>
    <row r="16" spans="1:6" ht="15" customHeight="1">
      <c r="A16" s="2136" t="s">
        <v>642</v>
      </c>
      <c r="B16" s="2136"/>
      <c r="C16" s="2136"/>
      <c r="D16" s="72"/>
      <c r="E16" s="72"/>
      <c r="F16" s="72"/>
    </row>
    <row r="17" spans="1:6" ht="15" customHeight="1">
      <c r="A17" s="2137" t="s">
        <v>657</v>
      </c>
      <c r="B17" s="2137"/>
      <c r="C17" s="2137"/>
      <c r="D17" s="2137"/>
      <c r="E17" s="2137"/>
      <c r="F17" s="72"/>
    </row>
    <row r="18" ht="15" customHeight="1"/>
    <row r="19" ht="15" customHeight="1"/>
    <row r="20" ht="15" customHeight="1"/>
    <row r="22" spans="1:6" ht="13.8">
      <c r="A22" s="1133"/>
      <c r="B22" s="1133"/>
      <c r="C22" s="1133"/>
      <c r="D22" s="1133"/>
      <c r="E22" s="1133"/>
      <c r="F22" s="145"/>
    </row>
    <row r="23" spans="1:6" ht="13.8">
      <c r="A23" s="149"/>
      <c r="B23" s="3"/>
      <c r="C23" s="3"/>
      <c r="D23" s="3"/>
      <c r="E23" s="3"/>
      <c r="F23" s="145"/>
    </row>
    <row r="24" ht="13.8">
      <c r="F24" s="146"/>
    </row>
    <row r="25" ht="13.8">
      <c r="F25" s="147"/>
    </row>
    <row r="26" ht="13.8">
      <c r="F26" s="147"/>
    </row>
    <row r="27" spans="1:6" ht="13.8">
      <c r="A27" s="2133"/>
      <c r="B27" s="2133"/>
      <c r="C27" s="2133"/>
      <c r="D27" s="2133"/>
      <c r="E27" s="2133"/>
      <c r="F27" s="148"/>
    </row>
    <row r="28" spans="1:6" ht="13.8">
      <c r="A28" s="2133"/>
      <c r="B28" s="2133"/>
      <c r="C28" s="2133"/>
      <c r="D28" s="2133"/>
      <c r="E28" s="2133"/>
      <c r="F28" s="147"/>
    </row>
    <row r="29" spans="1:6" ht="13.8">
      <c r="A29" s="2138"/>
      <c r="B29" s="2138"/>
      <c r="C29" s="2138"/>
      <c r="D29" s="2138"/>
      <c r="E29" s="2138"/>
      <c r="F29" s="147"/>
    </row>
    <row r="30" spans="1:6" ht="13.8">
      <c r="A30" s="2133"/>
      <c r="B30" s="2133"/>
      <c r="C30" s="2133"/>
      <c r="D30" s="2133"/>
      <c r="E30" s="2133"/>
      <c r="F30" s="147"/>
    </row>
    <row r="31" spans="1:6" ht="13.8">
      <c r="A31" s="2133"/>
      <c r="B31" s="2133"/>
      <c r="C31" s="2133"/>
      <c r="D31" s="2133"/>
      <c r="E31" s="2133"/>
      <c r="F31" s="147"/>
    </row>
    <row r="32" spans="1:6" ht="13.8">
      <c r="A32" s="2133"/>
      <c r="B32" s="2133"/>
      <c r="C32" s="2133"/>
      <c r="D32" s="2133"/>
      <c r="E32" s="2133"/>
      <c r="F32" s="147"/>
    </row>
    <row r="33" spans="1:6" ht="13.8">
      <c r="A33" s="2133"/>
      <c r="B33" s="2133"/>
      <c r="C33" s="2133"/>
      <c r="D33" s="2133"/>
      <c r="E33" s="2133"/>
      <c r="F33" s="147"/>
    </row>
    <row r="34" spans="1:5" ht="12.75">
      <c r="A34" s="2133"/>
      <c r="B34" s="2133"/>
      <c r="C34" s="2133"/>
      <c r="D34" s="2133"/>
      <c r="E34" s="2133"/>
    </row>
    <row r="35" spans="1:5" ht="12.75">
      <c r="A35" s="2134"/>
      <c r="B35" s="2134"/>
      <c r="C35" s="2134"/>
      <c r="D35" s="2134"/>
      <c r="E35" s="2134"/>
    </row>
    <row r="36" spans="1:5" ht="12.75">
      <c r="A36" s="2133"/>
      <c r="B36" s="2133"/>
      <c r="C36" s="2133"/>
      <c r="D36" s="2133"/>
      <c r="E36" s="2133"/>
    </row>
    <row r="37" spans="1:5" ht="12.75">
      <c r="A37" s="2133"/>
      <c r="B37" s="2133"/>
      <c r="C37" s="2133"/>
      <c r="D37" s="2133"/>
      <c r="E37" s="2133"/>
    </row>
    <row r="38" spans="1:5" ht="12.75">
      <c r="A38" s="2133"/>
      <c r="B38" s="2133"/>
      <c r="C38" s="2133"/>
      <c r="D38" s="2133"/>
      <c r="E38" s="2133"/>
    </row>
  </sheetData>
  <mergeCells count="21">
    <mergeCell ref="A1:C1"/>
    <mergeCell ref="A2:A3"/>
    <mergeCell ref="B2:B3"/>
    <mergeCell ref="C2:C3"/>
    <mergeCell ref="D2:D3"/>
    <mergeCell ref="E2:F2"/>
    <mergeCell ref="G15:H15"/>
    <mergeCell ref="A37:E37"/>
    <mergeCell ref="A16:C16"/>
    <mergeCell ref="A27:E27"/>
    <mergeCell ref="A28:E28"/>
    <mergeCell ref="A17:E17"/>
    <mergeCell ref="A34:E34"/>
    <mergeCell ref="A33:E33"/>
    <mergeCell ref="A36:E36"/>
    <mergeCell ref="A29:E29"/>
    <mergeCell ref="A38:E38"/>
    <mergeCell ref="A32:E32"/>
    <mergeCell ref="A35:E35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 topLeftCell="A1">
      <selection activeCell="A2" sqref="A2:E2"/>
    </sheetView>
  </sheetViews>
  <sheetFormatPr defaultColWidth="9.140625" defaultRowHeight="12.75"/>
  <cols>
    <col min="1" max="1" width="37.28125" style="0" customWidth="1"/>
    <col min="2" max="2" width="19.7109375" style="0" customWidth="1"/>
    <col min="3" max="3" width="35.28125" style="0" customWidth="1"/>
    <col min="4" max="4" width="36.28125" style="0" customWidth="1"/>
  </cols>
  <sheetData>
    <row r="1" spans="1:5" ht="13.8">
      <c r="A1" s="1130" t="s">
        <v>20</v>
      </c>
      <c r="B1" s="1130" t="s">
        <v>178</v>
      </c>
      <c r="C1" s="1130" t="s">
        <v>179</v>
      </c>
      <c r="D1" s="1130" t="s">
        <v>180</v>
      </c>
      <c r="E1" s="1549" t="s">
        <v>803</v>
      </c>
    </row>
    <row r="2" spans="1:5" ht="12.75">
      <c r="A2" s="1586" t="s">
        <v>282</v>
      </c>
      <c r="B2" s="68" t="s">
        <v>3</v>
      </c>
      <c r="C2" s="68" t="s">
        <v>303</v>
      </c>
      <c r="D2" s="68" t="s">
        <v>299</v>
      </c>
      <c r="E2" s="68" t="s">
        <v>808</v>
      </c>
    </row>
    <row r="3" spans="1:8" ht="12.75">
      <c r="A3" s="1481"/>
      <c r="B3" s="1603"/>
      <c r="C3" s="1340"/>
      <c r="D3" s="1340"/>
      <c r="E3" s="1340"/>
      <c r="F3" s="1037"/>
      <c r="G3" s="21"/>
      <c r="H3" s="21"/>
    </row>
    <row r="4" spans="1:8" ht="12.75">
      <c r="A4" s="1626"/>
      <c r="B4" s="1340"/>
      <c r="C4" s="1340"/>
      <c r="D4" s="1340"/>
      <c r="E4" s="1340"/>
      <c r="F4" s="1037"/>
      <c r="G4" s="21"/>
      <c r="H4" s="21"/>
    </row>
    <row r="5" spans="1:8" ht="12.75">
      <c r="A5" s="1626"/>
      <c r="B5" s="1340"/>
      <c r="C5" s="1603"/>
      <c r="D5" s="1340"/>
      <c r="E5" s="1340"/>
      <c r="F5" s="1037"/>
      <c r="G5" s="21"/>
      <c r="H5" s="21"/>
    </row>
    <row r="6" spans="1:8" ht="12.75">
      <c r="A6" s="54"/>
      <c r="B6" s="1340"/>
      <c r="C6" s="1340"/>
      <c r="D6" s="1340"/>
      <c r="E6" s="1340"/>
      <c r="F6" s="1037"/>
      <c r="G6" s="21"/>
      <c r="H6" s="21"/>
    </row>
    <row r="7" spans="1:8" ht="12.75">
      <c r="A7" s="54"/>
      <c r="B7" s="1340"/>
      <c r="C7" s="1340"/>
      <c r="D7" s="1340"/>
      <c r="E7" s="1340"/>
      <c r="F7" s="1037"/>
      <c r="G7" s="21"/>
      <c r="H7" s="21"/>
    </row>
    <row r="8" spans="1:8" ht="12.75">
      <c r="A8" s="1597"/>
      <c r="B8" s="1340"/>
      <c r="C8" s="1340"/>
      <c r="D8" s="1340"/>
      <c r="E8" s="1340"/>
      <c r="F8" s="1037"/>
      <c r="G8" s="21"/>
      <c r="H8" s="21"/>
    </row>
    <row r="9" spans="1:8" ht="12.75">
      <c r="A9" s="1627"/>
      <c r="B9" s="1340"/>
      <c r="C9" s="1340"/>
      <c r="D9" s="1340"/>
      <c r="E9" s="1340"/>
      <c r="F9" s="1037"/>
      <c r="G9" s="21"/>
      <c r="H9" s="21"/>
    </row>
    <row r="10" spans="1:6" ht="12.75">
      <c r="A10" s="54"/>
      <c r="B10" s="1340"/>
      <c r="C10" s="1340"/>
      <c r="D10" s="1340"/>
      <c r="E10" s="1340"/>
      <c r="F10" s="1037"/>
    </row>
    <row r="11" spans="1:6" ht="12.75">
      <c r="A11" s="54"/>
      <c r="B11" s="1340"/>
      <c r="C11" s="1340"/>
      <c r="D11" s="1340"/>
      <c r="E11" s="1340"/>
      <c r="F11" s="1037"/>
    </row>
    <row r="12" spans="1:6" ht="12.75">
      <c r="A12" s="54"/>
      <c r="B12" s="1340"/>
      <c r="C12" s="1340"/>
      <c r="D12" s="1340"/>
      <c r="E12" s="1340"/>
      <c r="F12" s="1037"/>
    </row>
    <row r="13" spans="1:6" ht="12.75">
      <c r="A13" s="54"/>
      <c r="B13" s="1340"/>
      <c r="C13" s="1340"/>
      <c r="D13" s="1340"/>
      <c r="E13" s="1340"/>
      <c r="F13" s="1037"/>
    </row>
    <row r="14" spans="1:6" ht="12.75">
      <c r="A14" s="54"/>
      <c r="B14" s="1340"/>
      <c r="C14" s="1340"/>
      <c r="D14" s="1340"/>
      <c r="E14" s="1340"/>
      <c r="F14" s="1037"/>
    </row>
    <row r="15" spans="1:6" ht="12.75">
      <c r="A15" s="81"/>
      <c r="B15" s="1340"/>
      <c r="C15" s="1340"/>
      <c r="D15" s="1340"/>
      <c r="E15" s="1340"/>
      <c r="F15" s="1037"/>
    </row>
    <row r="16" spans="1:6" ht="12.75">
      <c r="A16" s="1598"/>
      <c r="B16" s="1340"/>
      <c r="C16" s="1340"/>
      <c r="D16" s="1340"/>
      <c r="E16" s="1340"/>
      <c r="F16" s="1037"/>
    </row>
    <row r="17" spans="1:6" ht="12.75">
      <c r="A17" s="1598"/>
      <c r="B17" s="1340"/>
      <c r="C17" s="1340"/>
      <c r="D17" s="1340"/>
      <c r="E17" s="1340"/>
      <c r="F17" s="1037"/>
    </row>
    <row r="18" spans="1:6" ht="12.75">
      <c r="A18" s="54"/>
      <c r="B18" s="1340"/>
      <c r="C18" s="1340"/>
      <c r="D18" s="1340"/>
      <c r="E18" s="1340"/>
      <c r="F18" s="1037"/>
    </row>
    <row r="19" spans="1:6" ht="12.75">
      <c r="A19" s="54"/>
      <c r="B19" s="1340"/>
      <c r="C19" s="1340"/>
      <c r="D19" s="1340"/>
      <c r="E19" s="1340"/>
      <c r="F19" s="1037"/>
    </row>
    <row r="20" spans="1:6" ht="12.75">
      <c r="A20" s="1599"/>
      <c r="B20" s="1600"/>
      <c r="C20" s="1600"/>
      <c r="D20" s="1600"/>
      <c r="E20" s="1340"/>
      <c r="F20" s="1037"/>
    </row>
    <row r="21" spans="1:6" ht="12.75">
      <c r="A21" s="1601"/>
      <c r="B21" s="1600"/>
      <c r="C21" s="1600"/>
      <c r="D21" s="1600"/>
      <c r="E21" s="1340"/>
      <c r="F21" s="1037"/>
    </row>
    <row r="22" spans="1:6" ht="12.75">
      <c r="A22" s="1601"/>
      <c r="B22" s="1600"/>
      <c r="C22" s="1600"/>
      <c r="D22" s="1600"/>
      <c r="E22" s="1340"/>
      <c r="F22" s="1037"/>
    </row>
    <row r="23" spans="1:6" ht="12.75">
      <c r="A23" s="1601"/>
      <c r="B23" s="1600"/>
      <c r="C23" s="1600"/>
      <c r="D23" s="1600"/>
      <c r="E23" s="1340"/>
      <c r="F23" s="1037"/>
    </row>
    <row r="24" spans="1:6" ht="12.75">
      <c r="A24" s="1601"/>
      <c r="B24" s="1600"/>
      <c r="C24" s="1600"/>
      <c r="D24" s="1600"/>
      <c r="E24" s="1340"/>
      <c r="F24" s="1037"/>
    </row>
    <row r="25" spans="1:6" ht="12.75">
      <c r="A25" s="1599"/>
      <c r="B25" s="1600"/>
      <c r="C25" s="1600"/>
      <c r="D25" s="1600"/>
      <c r="E25" s="1340"/>
      <c r="F25" s="1037"/>
    </row>
    <row r="26" spans="1:6" ht="12.75">
      <c r="A26" s="1626"/>
      <c r="B26" s="1340"/>
      <c r="C26" s="1603"/>
      <c r="D26" s="1340"/>
      <c r="E26" s="1340"/>
      <c r="F26" s="1037"/>
    </row>
    <row r="27" spans="1:6" ht="12.75">
      <c r="A27" s="1599"/>
      <c r="B27" s="1600"/>
      <c r="C27" s="1600"/>
      <c r="D27" s="1600"/>
      <c r="E27" s="1340"/>
      <c r="F27" s="1037"/>
    </row>
    <row r="28" spans="1:6" ht="12.75">
      <c r="A28" s="1601"/>
      <c r="B28" s="1600"/>
      <c r="C28" s="1600"/>
      <c r="D28" s="1600"/>
      <c r="E28" s="1340"/>
      <c r="F28" s="1037"/>
    </row>
    <row r="29" spans="1:6" ht="12.75">
      <c r="A29" s="1601"/>
      <c r="B29" s="1600"/>
      <c r="C29" s="1600"/>
      <c r="D29" s="1600"/>
      <c r="E29" s="1340"/>
      <c r="F29" s="1037"/>
    </row>
    <row r="30" spans="1:6" ht="12.75">
      <c r="A30" s="1601"/>
      <c r="B30" s="1600"/>
      <c r="C30" s="1600"/>
      <c r="D30" s="1600"/>
      <c r="E30" s="1340"/>
      <c r="F30" s="1037"/>
    </row>
    <row r="31" spans="1:6" ht="12.75">
      <c r="A31" s="1601"/>
      <c r="B31" s="1600"/>
      <c r="C31" s="1600"/>
      <c r="D31" s="1600"/>
      <c r="E31" s="1340"/>
      <c r="F31" s="1609"/>
    </row>
    <row r="32" spans="1:6" ht="12.75">
      <c r="A32" s="1601"/>
      <c r="B32" s="1600"/>
      <c r="C32" s="1600"/>
      <c r="D32" s="1600"/>
      <c r="E32" s="1340"/>
      <c r="F32" s="1037"/>
    </row>
    <row r="33" spans="1:6" ht="12.75">
      <c r="A33" s="1602"/>
      <c r="B33" s="1340"/>
      <c r="C33" s="1603"/>
      <c r="D33" s="1603"/>
      <c r="E33" s="1340"/>
      <c r="F33" s="1037"/>
    </row>
    <row r="34" spans="1:6" ht="12.75">
      <c r="A34" s="1604"/>
      <c r="B34" s="1340"/>
      <c r="C34" s="1600"/>
      <c r="D34" s="1600"/>
      <c r="E34" s="1340"/>
      <c r="F34" s="1037"/>
    </row>
    <row r="35" spans="1:6" ht="12.75">
      <c r="A35" s="1607"/>
      <c r="B35" s="1603"/>
      <c r="C35" s="1340"/>
      <c r="D35" s="1340"/>
      <c r="E35" s="1340"/>
      <c r="F35" s="1037"/>
    </row>
    <row r="36" spans="1:6" ht="12.75">
      <c r="A36" s="1607"/>
      <c r="B36" s="1340"/>
      <c r="C36" s="1340"/>
      <c r="D36" s="1340"/>
      <c r="E36" s="1340"/>
      <c r="F36" s="1037"/>
    </row>
    <row r="37" spans="1:6" ht="12.75">
      <c r="A37" s="1037"/>
      <c r="B37" s="1603"/>
      <c r="C37" s="1340"/>
      <c r="D37" s="1340"/>
      <c r="E37" s="1340"/>
      <c r="F37" s="1609"/>
    </row>
    <row r="38" spans="1:6" ht="12.75">
      <c r="A38" s="1605"/>
      <c r="B38" s="1612"/>
      <c r="C38" s="1340"/>
      <c r="D38" s="1340"/>
      <c r="E38" s="1340"/>
      <c r="F38" s="1037"/>
    </row>
    <row r="39" spans="1:6" ht="12.75">
      <c r="A39" s="1605"/>
      <c r="B39" s="1603"/>
      <c r="C39" s="1340"/>
      <c r="D39" s="1340"/>
      <c r="E39" s="1340"/>
      <c r="F39" s="1609"/>
    </row>
    <row r="40" spans="1:6" ht="12.75">
      <c r="A40" s="1599"/>
      <c r="B40" s="1340"/>
      <c r="C40" s="1340"/>
      <c r="D40" s="1340"/>
      <c r="E40" s="1340"/>
      <c r="F40" s="1037"/>
    </row>
    <row r="41" spans="1:6" ht="12.75">
      <c r="A41" s="1605"/>
      <c r="B41" s="1340"/>
      <c r="C41" s="1340"/>
      <c r="D41" s="1340"/>
      <c r="E41" s="1340"/>
      <c r="F41" s="1037"/>
    </row>
    <row r="42" spans="1:6" ht="12.75">
      <c r="A42" s="1606"/>
      <c r="B42" s="1340"/>
      <c r="C42" s="1340"/>
      <c r="D42" s="1340"/>
      <c r="E42" s="1600"/>
      <c r="F42" s="1037"/>
    </row>
    <row r="43" spans="1:6" ht="12.75">
      <c r="A43" s="1607"/>
      <c r="B43" s="1340"/>
      <c r="C43" s="1340"/>
      <c r="D43" s="1340"/>
      <c r="E43" s="1600"/>
      <c r="F43" s="1037"/>
    </row>
    <row r="44" spans="1:6" ht="12.75">
      <c r="A44" s="1607"/>
      <c r="B44" s="1340"/>
      <c r="C44" s="1340"/>
      <c r="D44" s="1340"/>
      <c r="E44" s="1340"/>
      <c r="F44" s="1037"/>
    </row>
    <row r="45" spans="1:6" ht="12.75">
      <c r="A45" s="1607"/>
      <c r="B45" s="1340"/>
      <c r="C45" s="1340"/>
      <c r="D45" s="1340"/>
      <c r="E45" s="1340"/>
      <c r="F45" s="1037"/>
    </row>
    <row r="46" spans="1:6" ht="12.75">
      <c r="A46" s="1607"/>
      <c r="B46" s="1340"/>
      <c r="C46" s="1340"/>
      <c r="D46" s="1340"/>
      <c r="E46" s="1600"/>
      <c r="F46" s="1037"/>
    </row>
    <row r="47" spans="1:6" ht="12.75">
      <c r="A47" s="1604"/>
      <c r="B47" s="1603"/>
      <c r="C47" s="1613"/>
      <c r="D47" s="1340"/>
      <c r="E47" s="1340"/>
      <c r="F47" s="1037"/>
    </row>
    <row r="48" spans="1:6" ht="12.75">
      <c r="A48" s="1597"/>
      <c r="B48" s="1340"/>
      <c r="C48" s="1340"/>
      <c r="D48" s="1340"/>
      <c r="E48" s="1340"/>
      <c r="F48" s="1037"/>
    </row>
    <row r="49" spans="1:6" ht="12.75">
      <c r="A49" s="1597"/>
      <c r="B49" s="1340"/>
      <c r="C49" s="1340"/>
      <c r="D49" s="1340"/>
      <c r="E49" s="1340"/>
      <c r="F49" s="1037"/>
    </row>
    <row r="50" spans="1:6" ht="12.75">
      <c r="A50" s="1606"/>
      <c r="B50" s="1340"/>
      <c r="C50" s="1340"/>
      <c r="D50" s="1340"/>
      <c r="E50" s="1340"/>
      <c r="F50" s="1037"/>
    </row>
    <row r="51" spans="1:6" ht="12.75">
      <c r="A51" s="1606"/>
      <c r="B51" s="1340"/>
      <c r="C51" s="1340"/>
      <c r="D51" s="1340"/>
      <c r="E51" s="1600"/>
      <c r="F51" s="1037"/>
    </row>
    <row r="52" spans="1:6" ht="12.75">
      <c r="A52" s="1128"/>
      <c r="B52" s="1340"/>
      <c r="C52" s="1340"/>
      <c r="D52" s="1340"/>
      <c r="E52" s="1340"/>
      <c r="F52" s="1037"/>
    </row>
    <row r="53" spans="1:6" ht="12.75">
      <c r="A53" s="1128"/>
      <c r="B53" s="1340"/>
      <c r="C53" s="1340"/>
      <c r="D53" s="1340"/>
      <c r="E53" s="1600"/>
      <c r="F53" s="1037"/>
    </row>
    <row r="54" spans="1:6" ht="12.75">
      <c r="A54" s="1626"/>
      <c r="B54" s="1340"/>
      <c r="C54" s="1340"/>
      <c r="D54" s="1340"/>
      <c r="E54" s="1340"/>
      <c r="F54" s="1037"/>
    </row>
    <row r="55" spans="1:6" ht="12.75">
      <c r="A55" s="1604"/>
      <c r="B55" s="1340"/>
      <c r="C55" s="1603"/>
      <c r="D55" s="1340"/>
      <c r="E55" s="1340"/>
      <c r="F55" s="1037"/>
    </row>
    <row r="56" spans="1:6" ht="12.75">
      <c r="A56" s="1604"/>
      <c r="B56" s="1340"/>
      <c r="C56" s="1603"/>
      <c r="D56" s="1340"/>
      <c r="E56" s="1340"/>
      <c r="F56" s="1037"/>
    </row>
    <row r="57" spans="1:6" ht="12.75">
      <c r="A57" s="1604"/>
      <c r="B57" s="1340"/>
      <c r="C57" s="1603"/>
      <c r="D57" s="1340"/>
      <c r="E57" s="1340"/>
      <c r="F57" s="1037"/>
    </row>
    <row r="58" spans="1:6" ht="12.75">
      <c r="A58" s="1601"/>
      <c r="B58" s="1340"/>
      <c r="C58" s="1340"/>
      <c r="D58" s="1340"/>
      <c r="E58" s="1340"/>
      <c r="F58" s="1037"/>
    </row>
    <row r="59" spans="1:6" ht="12.75">
      <c r="A59" s="1610"/>
      <c r="B59" s="1340"/>
      <c r="C59" s="1603"/>
      <c r="D59" s="1340"/>
      <c r="E59" s="1600"/>
      <c r="F59" s="1037"/>
    </row>
    <row r="60" spans="1:6" ht="12.75">
      <c r="A60" s="1610"/>
      <c r="B60" s="1340"/>
      <c r="C60" s="1603"/>
      <c r="D60" s="1603"/>
      <c r="E60" s="1600"/>
      <c r="F60" s="1037"/>
    </row>
    <row r="61" spans="1:6" ht="12.75">
      <c r="A61" s="1610"/>
      <c r="B61" s="1340"/>
      <c r="C61" s="1603"/>
      <c r="D61" s="1340"/>
      <c r="E61" s="1600"/>
      <c r="F61" s="1037"/>
    </row>
    <row r="62" spans="1:6" ht="12.75">
      <c r="A62" s="1610"/>
      <c r="B62" s="1340"/>
      <c r="C62" s="1603"/>
      <c r="D62" s="1603"/>
      <c r="E62" s="1600"/>
      <c r="F62" s="1037"/>
    </row>
    <row r="63" spans="1:6" ht="12.75">
      <c r="A63" s="1128"/>
      <c r="B63" s="1340"/>
      <c r="C63" s="1340"/>
      <c r="D63" s="1340"/>
      <c r="E63" s="1600"/>
      <c r="F63" s="1037"/>
    </row>
    <row r="64" spans="1:6" ht="12.75">
      <c r="A64" s="202"/>
      <c r="B64" s="1600"/>
      <c r="C64" s="1600"/>
      <c r="D64" s="1600"/>
      <c r="E64" s="1340"/>
      <c r="F64" s="1037"/>
    </row>
    <row r="65" spans="1:6" ht="12.75">
      <c r="A65" s="1599"/>
      <c r="B65" s="1600"/>
      <c r="C65" s="1600"/>
      <c r="D65" s="1600"/>
      <c r="E65" s="1340"/>
      <c r="F65" s="1037"/>
    </row>
    <row r="66" spans="1:6" ht="12.75">
      <c r="A66" s="1610"/>
      <c r="B66" s="1340"/>
      <c r="C66" s="1603"/>
      <c r="D66" s="1340"/>
      <c r="E66" s="1600"/>
      <c r="F66" s="1037"/>
    </row>
    <row r="67" spans="1:6" ht="12.75">
      <c r="A67" s="1610"/>
      <c r="B67" s="1340"/>
      <c r="C67" s="1603"/>
      <c r="D67" s="1603"/>
      <c r="E67" s="1600"/>
      <c r="F67" s="1037"/>
    </row>
    <row r="68" spans="1:6" ht="12.75">
      <c r="A68" s="1128"/>
      <c r="B68" s="1340"/>
      <c r="C68" s="1340"/>
      <c r="D68" s="1340"/>
      <c r="E68" s="1340"/>
      <c r="F68" s="1037"/>
    </row>
    <row r="69" spans="1:6" ht="12.75">
      <c r="A69" s="1610"/>
      <c r="B69" s="1340"/>
      <c r="C69" s="1603"/>
      <c r="D69" s="1603"/>
      <c r="E69" s="1600"/>
      <c r="F69" s="1037"/>
    </row>
    <row r="70" spans="1:6" ht="12.75">
      <c r="A70" s="202"/>
      <c r="B70" s="1340"/>
      <c r="C70" s="1603"/>
      <c r="D70" s="1340"/>
      <c r="E70" s="1600"/>
      <c r="F70" s="1609"/>
    </row>
    <row r="71" spans="1:6" ht="12.75">
      <c r="A71" s="1610"/>
      <c r="B71" s="1340"/>
      <c r="C71" s="1603"/>
      <c r="D71" s="1603"/>
      <c r="E71" s="1600"/>
      <c r="F71" s="1037"/>
    </row>
    <row r="72" spans="1:6" ht="12.75">
      <c r="A72" s="1610"/>
      <c r="B72" s="1340"/>
      <c r="C72" s="1603"/>
      <c r="D72" s="1603"/>
      <c r="E72" s="1600"/>
      <c r="F72" s="1037"/>
    </row>
    <row r="73" spans="1:6" ht="12.75">
      <c r="A73" s="1128"/>
      <c r="B73" s="1603"/>
      <c r="C73" s="1603"/>
      <c r="D73" s="1340"/>
      <c r="E73" s="1600"/>
      <c r="F73" s="1037"/>
    </row>
    <row r="74" spans="1:6" ht="12.75">
      <c r="A74" s="1128"/>
      <c r="B74" s="1340"/>
      <c r="C74" s="1603"/>
      <c r="D74" s="1340"/>
      <c r="E74" s="1340"/>
      <c r="F74" s="1037"/>
    </row>
    <row r="75" spans="1:6" ht="12.75">
      <c r="A75" s="1128"/>
      <c r="B75" s="1340"/>
      <c r="C75" s="1340"/>
      <c r="D75" s="1600"/>
      <c r="E75" s="1340"/>
      <c r="F75" s="1037"/>
    </row>
    <row r="76" spans="1:6" ht="12.75">
      <c r="A76" s="1128"/>
      <c r="B76" s="1340"/>
      <c r="C76" s="1340"/>
      <c r="D76" s="1340"/>
      <c r="E76" s="1340"/>
      <c r="F76" s="1037"/>
    </row>
    <row r="77" spans="1:6" ht="12.75">
      <c r="A77" s="1128"/>
      <c r="B77" s="1340"/>
      <c r="C77" s="1340"/>
      <c r="D77" s="1340"/>
      <c r="E77" s="1600"/>
      <c r="F77" s="1037"/>
    </row>
    <row r="78" spans="1:6" ht="12.75">
      <c r="A78" s="1128"/>
      <c r="B78" s="1340"/>
      <c r="C78" s="1340"/>
      <c r="D78" s="1340"/>
      <c r="E78" s="1600"/>
      <c r="F78" s="1037"/>
    </row>
    <row r="79" spans="1:6" ht="12.75">
      <c r="A79" s="1611"/>
      <c r="B79" s="1340"/>
      <c r="C79" s="1340"/>
      <c r="D79" s="1340"/>
      <c r="E79" s="1340"/>
      <c r="F79" s="1037"/>
    </row>
    <row r="80" spans="1:6" ht="12.75">
      <c r="A80" s="1599"/>
      <c r="B80" s="1340"/>
      <c r="C80" s="1340"/>
      <c r="D80" s="1600"/>
      <c r="E80" s="1600"/>
      <c r="F80" s="1609"/>
    </row>
    <row r="81" spans="1:6" ht="12.75">
      <c r="A81" s="54"/>
      <c r="B81" s="1340"/>
      <c r="C81" s="1340"/>
      <c r="D81" s="1340"/>
      <c r="E81" s="1340"/>
      <c r="F81" s="1037"/>
    </row>
    <row r="82" spans="1:6" ht="12.75">
      <c r="A82" s="1628"/>
      <c r="B82" s="1340"/>
      <c r="C82" s="1340"/>
      <c r="D82" s="1600"/>
      <c r="E82" s="1340"/>
      <c r="F82" s="1037"/>
    </row>
    <row r="83" spans="1:6" ht="12.75">
      <c r="A83" s="1628"/>
      <c r="B83" s="1340"/>
      <c r="C83" s="1340"/>
      <c r="D83" s="1340"/>
      <c r="E83" s="1340"/>
      <c r="F83" s="1037"/>
    </row>
    <row r="84" spans="1:6" ht="12.75">
      <c r="A84" s="1599"/>
      <c r="B84" s="1340"/>
      <c r="C84" s="1340"/>
      <c r="D84" s="1340"/>
      <c r="E84" s="1600"/>
      <c r="F84" s="1037"/>
    </row>
    <row r="85" spans="1:6" ht="12.75">
      <c r="A85" s="1611"/>
      <c r="B85" s="1340"/>
      <c r="C85" s="1340"/>
      <c r="D85" s="1340"/>
      <c r="E85" s="1340"/>
      <c r="F85" s="1037"/>
    </row>
    <row r="86" spans="1:6" ht="12.75">
      <c r="A86" s="1599"/>
      <c r="B86" s="1340"/>
      <c r="C86" s="1340"/>
      <c r="D86" s="1340"/>
      <c r="E86" s="1340"/>
      <c r="F86" s="1037"/>
    </row>
    <row r="87" spans="1:6" ht="12.75">
      <c r="A87" s="1611"/>
      <c r="B87" s="1340"/>
      <c r="C87" s="1340"/>
      <c r="D87" s="1340"/>
      <c r="E87" s="1340"/>
      <c r="F87" s="1037"/>
    </row>
    <row r="88" spans="1:6" ht="12.75">
      <c r="A88" s="1604"/>
      <c r="B88" s="1340"/>
      <c r="C88" s="1603"/>
      <c r="D88" s="1603"/>
      <c r="E88" s="1600"/>
      <c r="F88" s="1037"/>
    </row>
    <row r="89" spans="1:6" ht="12.75">
      <c r="A89" s="1604"/>
      <c r="B89" s="1340"/>
      <c r="C89" s="1603"/>
      <c r="D89" s="1603"/>
      <c r="E89" s="1600"/>
      <c r="F89" s="1037"/>
    </row>
    <row r="90" spans="1:6" ht="12.75">
      <c r="A90" s="1610"/>
      <c r="B90" s="1340"/>
      <c r="C90" s="1603"/>
      <c r="D90" s="1340"/>
      <c r="E90" s="1600"/>
      <c r="F90" s="1037"/>
    </row>
    <row r="91" spans="1:6" ht="12.75">
      <c r="A91" s="1037"/>
      <c r="B91" s="1612"/>
      <c r="C91" s="1613"/>
      <c r="D91" s="1612"/>
      <c r="E91" s="1340"/>
      <c r="F91" s="1037"/>
    </row>
    <row r="92" spans="1:6" ht="12.75">
      <c r="A92" s="1610"/>
      <c r="B92" s="1340"/>
      <c r="C92" s="1603"/>
      <c r="D92" s="1340"/>
      <c r="E92" s="1600"/>
      <c r="F92" s="1037"/>
    </row>
    <row r="93" spans="1:6" ht="12.75">
      <c r="A93" s="1610"/>
      <c r="B93" s="1340"/>
      <c r="C93" s="1603"/>
      <c r="D93" s="1340"/>
      <c r="E93" s="1600"/>
      <c r="F93" s="1037"/>
    </row>
    <row r="94" spans="1:6" ht="12.75">
      <c r="A94" s="1610"/>
      <c r="B94" s="1340"/>
      <c r="C94" s="1603"/>
      <c r="D94" s="1603"/>
      <c r="E94" s="1600"/>
      <c r="F94" s="1037"/>
    </row>
    <row r="95" spans="1:6" ht="12.75">
      <c r="A95" s="1601"/>
      <c r="B95" s="1340"/>
      <c r="C95" s="1603"/>
      <c r="D95" s="1340"/>
      <c r="E95" s="1600"/>
      <c r="F95" s="1609"/>
    </row>
    <row r="96" spans="1:6" ht="12.75">
      <c r="A96" s="1610"/>
      <c r="B96" s="1340"/>
      <c r="C96" s="1603"/>
      <c r="D96" s="1340"/>
      <c r="E96" s="1600"/>
      <c r="F96" s="1037"/>
    </row>
    <row r="97" spans="1:6" ht="12.75">
      <c r="A97" s="1597"/>
      <c r="B97" s="1340"/>
      <c r="C97" s="1340"/>
      <c r="D97" s="1340"/>
      <c r="E97" s="1340"/>
      <c r="F97" s="1037"/>
    </row>
    <row r="98" spans="1:6" ht="12.75">
      <c r="A98" s="1602"/>
      <c r="B98" s="1340"/>
      <c r="C98" s="1340"/>
      <c r="D98" s="1340"/>
      <c r="E98" s="1340"/>
      <c r="F98" s="1037"/>
    </row>
    <row r="99" spans="1:6" ht="12.75">
      <c r="A99" s="1610"/>
      <c r="B99" s="1340"/>
      <c r="C99" s="1603"/>
      <c r="D99" s="1603"/>
      <c r="E99" s="1600"/>
      <c r="F99" s="1037"/>
    </row>
    <row r="100" spans="1:6" ht="12.75">
      <c r="A100" s="202"/>
      <c r="B100" s="1340"/>
      <c r="C100" s="1340"/>
      <c r="D100" s="1340"/>
      <c r="E100" s="1340"/>
      <c r="F100" s="1037"/>
    </row>
    <row r="101" spans="1:6" ht="12.75">
      <c r="A101" s="1602"/>
      <c r="B101" s="1340"/>
      <c r="C101" s="1603"/>
      <c r="D101" s="1340"/>
      <c r="E101" s="1340"/>
      <c r="F101" s="1037"/>
    </row>
    <row r="102" spans="1:6" ht="12.75">
      <c r="A102" s="202"/>
      <c r="B102" s="1340"/>
      <c r="C102" s="1603"/>
      <c r="D102" s="1603"/>
      <c r="E102" s="1600"/>
      <c r="F102" s="1037"/>
    </row>
    <row r="103" spans="1:6" ht="12.75">
      <c r="A103" s="1610"/>
      <c r="B103" s="1340"/>
      <c r="C103" s="1603"/>
      <c r="D103" s="1603"/>
      <c r="E103" s="1600"/>
      <c r="F103" s="1037"/>
    </row>
    <row r="104" spans="1:6" ht="12.75">
      <c r="A104" s="1610"/>
      <c r="B104" s="1340"/>
      <c r="C104" s="1603"/>
      <c r="D104" s="1603"/>
      <c r="E104" s="1600"/>
      <c r="F104" s="1037"/>
    </row>
    <row r="105" spans="1:6" ht="12.75">
      <c r="A105" s="1037"/>
      <c r="B105" s="1340"/>
      <c r="C105" s="1340"/>
      <c r="D105" s="1340"/>
      <c r="E105" s="1340"/>
      <c r="F105" s="1037"/>
    </row>
    <row r="106" spans="1:6" ht="12.75">
      <c r="A106" s="1601"/>
      <c r="B106" s="1340"/>
      <c r="C106" s="1600"/>
      <c r="D106" s="1600"/>
      <c r="E106" s="1340"/>
      <c r="F106" s="1037"/>
    </row>
    <row r="107" spans="1:6" ht="12.75">
      <c r="A107" s="54"/>
      <c r="B107" s="1340"/>
      <c r="C107" s="1600"/>
      <c r="D107" s="1340"/>
      <c r="E107" s="1340"/>
      <c r="F107" s="1037"/>
    </row>
    <row r="108" spans="1:6" ht="12.75">
      <c r="A108" s="1606"/>
      <c r="B108" s="1340"/>
      <c r="C108" s="1340"/>
      <c r="D108" s="1340"/>
      <c r="E108" s="1340"/>
      <c r="F108" s="1037"/>
    </row>
    <row r="109" spans="1:6" ht="12.75">
      <c r="A109" s="1614"/>
      <c r="B109" s="1340"/>
      <c r="C109" s="1340"/>
      <c r="D109" s="1340"/>
      <c r="E109" s="1600"/>
      <c r="F109" s="1609"/>
    </row>
    <row r="110" spans="1:6" ht="12.75">
      <c r="A110" s="54"/>
      <c r="B110" s="1340"/>
      <c r="C110" s="1340"/>
      <c r="D110" s="1340"/>
      <c r="E110" s="1600"/>
      <c r="F110" s="1037"/>
    </row>
    <row r="111" spans="1:6" ht="12.75">
      <c r="A111" s="1607"/>
      <c r="B111" s="1340"/>
      <c r="C111" s="1340"/>
      <c r="D111" s="1340"/>
      <c r="E111" s="1600"/>
      <c r="F111" s="1037"/>
    </row>
    <row r="112" spans="1:6" ht="12.75">
      <c r="A112" s="54"/>
      <c r="B112" s="1340"/>
      <c r="C112" s="1340"/>
      <c r="D112" s="1340"/>
      <c r="E112" s="1600"/>
      <c r="F112" s="1037"/>
    </row>
    <row r="113" spans="1:6" ht="12.75">
      <c r="A113" s="1606"/>
      <c r="B113" s="1340"/>
      <c r="C113" s="1340"/>
      <c r="D113" s="1340"/>
      <c r="E113" s="1340"/>
      <c r="F113" s="1037"/>
    </row>
    <row r="114" spans="1:6" ht="12.75">
      <c r="A114" s="1607"/>
      <c r="B114" s="1600"/>
      <c r="C114" s="1340"/>
      <c r="D114" s="1340"/>
      <c r="E114" s="1340"/>
      <c r="F114" s="1037"/>
    </row>
    <row r="115" spans="1:6" ht="12.75">
      <c r="A115" s="54"/>
      <c r="B115" s="1600"/>
      <c r="C115" s="1600"/>
      <c r="D115" s="1340"/>
      <c r="E115" s="1340"/>
      <c r="F115" s="1037"/>
    </row>
    <row r="116" spans="1:6" ht="12.75">
      <c r="A116" s="54"/>
      <c r="B116" s="1340"/>
      <c r="C116" s="1340"/>
      <c r="D116" s="1340"/>
      <c r="E116" s="1340"/>
      <c r="F116" s="1037"/>
    </row>
    <row r="117" spans="1:6" ht="12.75">
      <c r="A117" s="1607"/>
      <c r="B117" s="1340"/>
      <c r="C117" s="1340"/>
      <c r="D117" s="1340"/>
      <c r="E117" s="1340"/>
      <c r="F117" s="1037"/>
    </row>
    <row r="118" spans="1:6" ht="12.75">
      <c r="A118" s="54"/>
      <c r="B118" s="1340"/>
      <c r="C118" s="1340"/>
      <c r="D118" s="1340"/>
      <c r="E118" s="1340"/>
      <c r="F118" s="1037"/>
    </row>
    <row r="119" spans="1:6" ht="12.75">
      <c r="A119" s="1601"/>
      <c r="B119" s="1340"/>
      <c r="C119" s="1340"/>
      <c r="D119" s="1340"/>
      <c r="E119" s="1340"/>
      <c r="F119" s="1037"/>
    </row>
    <row r="120" spans="1:6" ht="12.75">
      <c r="A120" s="1604"/>
      <c r="B120" s="1340"/>
      <c r="C120" s="1603"/>
      <c r="D120" s="1340"/>
      <c r="E120" s="1340"/>
      <c r="F120" s="1037"/>
    </row>
    <row r="121" spans="1:6" ht="12.75">
      <c r="A121" s="1601"/>
      <c r="B121" s="1340"/>
      <c r="C121" s="1340"/>
      <c r="D121" s="1340"/>
      <c r="E121" s="1340"/>
      <c r="F121" s="1037"/>
    </row>
    <row r="122" spans="1:6" ht="12.75">
      <c r="A122" s="1632"/>
      <c r="B122" s="1340"/>
      <c r="C122" s="1340"/>
      <c r="D122" s="1340"/>
      <c r="E122" s="1340"/>
      <c r="F122" s="1037"/>
    </row>
    <row r="123" spans="1:6" ht="12.75">
      <c r="A123" s="1037"/>
      <c r="B123" s="1037"/>
      <c r="C123" s="1037"/>
      <c r="D123" s="1037"/>
      <c r="E123" s="1037"/>
      <c r="F123" s="1037"/>
    </row>
    <row r="124" spans="1:6" ht="12.75">
      <c r="A124" s="1037"/>
      <c r="B124" s="1037"/>
      <c r="C124" s="1037"/>
      <c r="D124" s="1037"/>
      <c r="E124" s="1037"/>
      <c r="F124" s="1037"/>
    </row>
    <row r="125" spans="1:6" ht="12.75">
      <c r="A125" s="1037"/>
      <c r="B125" s="1037"/>
      <c r="C125" s="1037"/>
      <c r="D125" s="1037"/>
      <c r="E125" s="1037"/>
      <c r="F125" s="1037"/>
    </row>
    <row r="126" spans="1:6" ht="12.75">
      <c r="A126" s="1037"/>
      <c r="B126" s="1037"/>
      <c r="C126" s="1037"/>
      <c r="D126" s="1037"/>
      <c r="E126" s="1037"/>
      <c r="F126" s="1037"/>
    </row>
    <row r="127" spans="1:6" ht="12.75">
      <c r="A127" s="1037"/>
      <c r="B127" s="1037"/>
      <c r="C127" s="1037"/>
      <c r="D127" s="1037"/>
      <c r="E127" s="1037"/>
      <c r="F127" s="1037"/>
    </row>
    <row r="128" spans="1:6" ht="12.75">
      <c r="A128" s="1037"/>
      <c r="B128" s="1037"/>
      <c r="C128" s="1037"/>
      <c r="D128" s="1037"/>
      <c r="E128" s="1037"/>
      <c r="F128" s="1037"/>
    </row>
    <row r="129" spans="1:6" ht="12.75">
      <c r="A129" s="1037"/>
      <c r="B129" s="1037"/>
      <c r="C129" s="1037"/>
      <c r="D129" s="1037"/>
      <c r="E129" s="1037"/>
      <c r="F129" s="1037"/>
    </row>
    <row r="130" spans="1:6" ht="12.75">
      <c r="A130" s="1037"/>
      <c r="B130" s="1037"/>
      <c r="C130" s="1037"/>
      <c r="D130" s="1037"/>
      <c r="E130" s="1037"/>
      <c r="F130" s="1037"/>
    </row>
    <row r="131" spans="1:6" ht="12.75">
      <c r="A131" s="1037"/>
      <c r="B131" s="1037"/>
      <c r="C131" s="1037"/>
      <c r="D131" s="1037"/>
      <c r="E131" s="1037"/>
      <c r="F131" s="1037"/>
    </row>
    <row r="132" spans="1:6" ht="12.75">
      <c r="A132" s="1037"/>
      <c r="B132" s="1037"/>
      <c r="C132" s="1037"/>
      <c r="D132" s="1037"/>
      <c r="E132" s="1037"/>
      <c r="F132" s="1037"/>
    </row>
    <row r="133" spans="1:6" ht="12.75">
      <c r="A133" s="1037"/>
      <c r="B133" s="1037"/>
      <c r="C133" s="1037"/>
      <c r="D133" s="1037"/>
      <c r="E133" s="1037"/>
      <c r="F133" s="1037"/>
    </row>
    <row r="134" spans="1:6" ht="12.75">
      <c r="A134" s="1037"/>
      <c r="B134" s="1037"/>
      <c r="C134" s="1037"/>
      <c r="D134" s="1037"/>
      <c r="E134" s="1037"/>
      <c r="F134" s="1037"/>
    </row>
    <row r="135" spans="1:6" ht="12.75">
      <c r="A135" s="1037"/>
      <c r="B135" s="1037"/>
      <c r="C135" s="1037"/>
      <c r="D135" s="1037"/>
      <c r="E135" s="1037"/>
      <c r="F135" s="1037"/>
    </row>
    <row r="136" spans="1:6" ht="12.75">
      <c r="A136" s="1037"/>
      <c r="B136" s="1037"/>
      <c r="C136" s="1037"/>
      <c r="D136" s="1037"/>
      <c r="E136" s="1037"/>
      <c r="F136" s="1037"/>
    </row>
    <row r="137" spans="1:6" ht="12.75">
      <c r="A137" s="1037"/>
      <c r="B137" s="1037"/>
      <c r="C137" s="1037"/>
      <c r="D137" s="1037"/>
      <c r="E137" s="1037"/>
      <c r="F137" s="1037"/>
    </row>
    <row r="138" spans="1:6" ht="12.75">
      <c r="A138" s="1037"/>
      <c r="B138" s="1037"/>
      <c r="C138" s="1037"/>
      <c r="D138" s="1037"/>
      <c r="E138" s="1037"/>
      <c r="F138" s="1037"/>
    </row>
    <row r="139" spans="1:6" ht="12.75">
      <c r="A139" s="1037"/>
      <c r="B139" s="1037"/>
      <c r="C139" s="1037"/>
      <c r="D139" s="1037"/>
      <c r="E139" s="1037"/>
      <c r="F139" s="1037"/>
    </row>
    <row r="140" spans="1:6" ht="12.75">
      <c r="A140" s="1037"/>
      <c r="B140" s="1037"/>
      <c r="C140" s="1037"/>
      <c r="D140" s="1037"/>
      <c r="E140" s="1037"/>
      <c r="F140" s="1037"/>
    </row>
    <row r="141" spans="1:6" ht="12.75">
      <c r="A141" s="1037"/>
      <c r="B141" s="1037"/>
      <c r="C141" s="1037"/>
      <c r="D141" s="1037"/>
      <c r="E141" s="1037"/>
      <c r="F141" s="1037"/>
    </row>
    <row r="142" spans="1:6" ht="12.75">
      <c r="A142" s="1037"/>
      <c r="B142" s="1037"/>
      <c r="C142" s="1037"/>
      <c r="D142" s="1037"/>
      <c r="E142" s="1037"/>
      <c r="F142" s="1037"/>
    </row>
    <row r="143" spans="1:6" ht="12.75">
      <c r="A143" s="1037"/>
      <c r="B143" s="1037"/>
      <c r="C143" s="1037"/>
      <c r="D143" s="1037"/>
      <c r="E143" s="1037"/>
      <c r="F143" s="1037"/>
    </row>
    <row r="144" spans="1:6" ht="12.75">
      <c r="A144" s="1037"/>
      <c r="B144" s="1037"/>
      <c r="C144" s="1037"/>
      <c r="D144" s="1037"/>
      <c r="E144" s="1037"/>
      <c r="F144" s="1037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47.28125" style="3" customWidth="1"/>
    <col min="2" max="2" width="6.421875" style="3" customWidth="1"/>
    <col min="3" max="3" width="6.7109375" style="3" customWidth="1"/>
    <col min="4" max="16384" width="9.140625" style="3" customWidth="1"/>
  </cols>
  <sheetData>
    <row r="1" spans="1:3" ht="33" customHeight="1" thickBot="1">
      <c r="A1" s="2079" t="s">
        <v>896</v>
      </c>
      <c r="B1" s="2079"/>
      <c r="C1" s="2079"/>
    </row>
    <row r="2" spans="1:3" ht="15" customHeight="1" thickBot="1">
      <c r="A2" s="1372" t="s">
        <v>20</v>
      </c>
      <c r="B2" s="1230">
        <v>2008</v>
      </c>
      <c r="C2" s="55">
        <v>2009</v>
      </c>
    </row>
    <row r="3" spans="1:3" ht="15" customHeight="1">
      <c r="A3" s="1400" t="s">
        <v>67</v>
      </c>
      <c r="B3" s="1397">
        <v>108</v>
      </c>
      <c r="C3" s="1398">
        <v>102</v>
      </c>
    </row>
    <row r="4" spans="1:3" ht="15" customHeight="1">
      <c r="A4" s="719" t="s">
        <v>60</v>
      </c>
      <c r="B4" s="1399">
        <v>325</v>
      </c>
      <c r="C4" s="1149">
        <v>331</v>
      </c>
    </row>
    <row r="5" spans="1:3" ht="15" customHeight="1">
      <c r="A5" s="719" t="s">
        <v>61</v>
      </c>
      <c r="B5" s="426" t="s">
        <v>425</v>
      </c>
      <c r="C5" s="1149">
        <v>472</v>
      </c>
    </row>
    <row r="6" spans="1:3" ht="15" customHeight="1">
      <c r="A6" s="751" t="s">
        <v>453</v>
      </c>
      <c r="B6" s="763">
        <v>0</v>
      </c>
      <c r="C6" s="917" t="s">
        <v>25</v>
      </c>
    </row>
    <row r="7" spans="1:3" ht="15" customHeight="1">
      <c r="A7" s="751" t="s">
        <v>454</v>
      </c>
      <c r="B7" s="763" t="s">
        <v>425</v>
      </c>
      <c r="C7" s="427" t="s">
        <v>425</v>
      </c>
    </row>
    <row r="8" spans="1:3" ht="15" customHeight="1">
      <c r="A8" s="751" t="s">
        <v>505</v>
      </c>
      <c r="B8" s="763" t="s">
        <v>425</v>
      </c>
      <c r="C8" s="427" t="s">
        <v>425</v>
      </c>
    </row>
    <row r="9" spans="1:3" ht="15" customHeight="1">
      <c r="A9" s="1252" t="s">
        <v>62</v>
      </c>
      <c r="B9" s="1399">
        <v>83</v>
      </c>
      <c r="C9" s="1149">
        <v>105</v>
      </c>
    </row>
    <row r="10" spans="1:3" ht="15" customHeight="1">
      <c r="A10" s="719" t="s">
        <v>63</v>
      </c>
      <c r="B10" s="1399">
        <v>100</v>
      </c>
      <c r="C10" s="1149">
        <v>120</v>
      </c>
    </row>
    <row r="11" spans="1:3" ht="15" customHeight="1">
      <c r="A11" s="719" t="s">
        <v>64</v>
      </c>
      <c r="B11" s="1399">
        <v>491</v>
      </c>
      <c r="C11" s="1149">
        <v>405</v>
      </c>
    </row>
    <row r="12" spans="1:3" ht="15" customHeight="1">
      <c r="A12" s="719" t="s">
        <v>65</v>
      </c>
      <c r="B12" s="1399">
        <v>50</v>
      </c>
      <c r="C12" s="1149">
        <v>78</v>
      </c>
    </row>
    <row r="13" spans="1:3" ht="15" customHeight="1">
      <c r="A13" s="1401" t="s">
        <v>66</v>
      </c>
      <c r="B13" s="1399">
        <v>161</v>
      </c>
      <c r="C13" s="1149">
        <v>158</v>
      </c>
    </row>
    <row r="14" spans="1:3" ht="15" customHeight="1" thickBot="1">
      <c r="A14" s="601" t="s">
        <v>452</v>
      </c>
      <c r="B14" s="472" t="s">
        <v>425</v>
      </c>
      <c r="C14" s="471" t="s">
        <v>425</v>
      </c>
    </row>
    <row r="15" spans="1:3" ht="15" customHeight="1" thickBot="1">
      <c r="A15" s="1395" t="s">
        <v>70</v>
      </c>
      <c r="B15" s="1396">
        <f>SUM(B3:B13)</f>
        <v>1318</v>
      </c>
      <c r="C15" s="1396">
        <f>SUM(C3:C13)</f>
        <v>1771</v>
      </c>
    </row>
    <row r="16" ht="15" customHeight="1">
      <c r="A16" s="237" t="s">
        <v>586</v>
      </c>
    </row>
    <row r="17" ht="15" customHeight="1">
      <c r="A17" s="237" t="s">
        <v>457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V18"/>
  <sheetViews>
    <sheetView showGridLines="0" workbookViewId="0" topLeftCell="A1">
      <selection activeCell="J24" sqref="J24"/>
    </sheetView>
  </sheetViews>
  <sheetFormatPr defaultColWidth="8.8515625" defaultRowHeight="12.75"/>
  <cols>
    <col min="1" max="1" width="36.140625" style="3" customWidth="1"/>
    <col min="2" max="2" width="9.8515625" style="3" customWidth="1"/>
    <col min="3" max="3" width="9.140625" style="3" customWidth="1"/>
    <col min="4" max="4" width="10.57421875" style="3" customWidth="1"/>
    <col min="5" max="5" width="10.421875" style="3" customWidth="1"/>
    <col min="6" max="6" width="8.8515625" style="3" customWidth="1"/>
    <col min="7" max="7" width="9.00390625" style="3" customWidth="1"/>
    <col min="8" max="8" width="7.28125" style="3" customWidth="1"/>
    <col min="9" max="9" width="7.140625" style="3" customWidth="1"/>
    <col min="10" max="10" width="9.00390625" style="3" customWidth="1"/>
    <col min="11" max="11" width="8.8515625" style="3" customWidth="1"/>
    <col min="12" max="12" width="10.8515625" style="3" customWidth="1"/>
    <col min="13" max="13" width="10.57421875" style="3" customWidth="1"/>
    <col min="14" max="14" width="2.28125" style="0" customWidth="1"/>
    <col min="15" max="16" width="10.421875" style="3" customWidth="1"/>
    <col min="17" max="17" width="3.28125" style="3" customWidth="1"/>
    <col min="18" max="18" width="11.7109375" style="3" customWidth="1"/>
    <col min="19" max="20" width="9.140625" style="3" customWidth="1"/>
    <col min="21" max="16384" width="8.8515625" style="3" customWidth="1"/>
  </cols>
  <sheetData>
    <row r="1" spans="1:22" ht="21" customHeight="1" thickBot="1">
      <c r="A1" s="2079" t="s">
        <v>897</v>
      </c>
      <c r="B1" s="2079"/>
      <c r="C1" s="2079"/>
      <c r="D1" s="2079"/>
      <c r="E1" s="2079"/>
      <c r="F1" s="2079"/>
      <c r="G1" s="9"/>
      <c r="L1" s="2141" t="s">
        <v>1045</v>
      </c>
      <c r="M1" s="2141"/>
      <c r="O1"/>
      <c r="P1"/>
      <c r="Q1"/>
      <c r="R1"/>
      <c r="S1"/>
      <c r="T1"/>
      <c r="U1"/>
      <c r="V1"/>
    </row>
    <row r="2" spans="1:22" ht="15" customHeight="1" thickBot="1">
      <c r="A2" s="623" t="s">
        <v>20</v>
      </c>
      <c r="B2" s="2050" t="s">
        <v>52</v>
      </c>
      <c r="C2" s="2051"/>
      <c r="D2" s="2050" t="s">
        <v>53</v>
      </c>
      <c r="E2" s="2051"/>
      <c r="F2" s="2050" t="s">
        <v>54</v>
      </c>
      <c r="G2" s="2051"/>
      <c r="H2" s="2050" t="s">
        <v>68</v>
      </c>
      <c r="I2" s="2051"/>
      <c r="J2" s="2050" t="s">
        <v>55</v>
      </c>
      <c r="K2" s="2051"/>
      <c r="L2" s="2065" t="s">
        <v>18</v>
      </c>
      <c r="M2" s="2142"/>
      <c r="O2"/>
      <c r="P2"/>
      <c r="Q2"/>
      <c r="R2"/>
      <c r="S2"/>
      <c r="T2"/>
      <c r="U2"/>
      <c r="V2"/>
    </row>
    <row r="3" spans="1:22" ht="15" customHeight="1" thickBot="1">
      <c r="A3" s="1131"/>
      <c r="B3" s="85">
        <v>2008</v>
      </c>
      <c r="C3" s="66">
        <v>2009</v>
      </c>
      <c r="D3" s="85">
        <v>2008</v>
      </c>
      <c r="E3" s="66">
        <v>2009</v>
      </c>
      <c r="F3" s="85">
        <v>2008</v>
      </c>
      <c r="G3" s="66">
        <v>2009</v>
      </c>
      <c r="H3" s="85">
        <v>2008</v>
      </c>
      <c r="I3" s="66">
        <v>2009</v>
      </c>
      <c r="J3" s="85">
        <v>2008</v>
      </c>
      <c r="K3" s="330">
        <v>2009</v>
      </c>
      <c r="L3" s="85">
        <v>2008</v>
      </c>
      <c r="M3" s="66">
        <v>2009</v>
      </c>
      <c r="O3"/>
      <c r="P3"/>
      <c r="Q3"/>
      <c r="R3"/>
      <c r="S3"/>
      <c r="T3"/>
      <c r="U3"/>
      <c r="V3"/>
    </row>
    <row r="4" spans="1:22" ht="15" customHeight="1" thickBot="1">
      <c r="A4" s="1440" t="s">
        <v>67</v>
      </c>
      <c r="B4" s="386">
        <v>0</v>
      </c>
      <c r="C4" s="279">
        <v>0</v>
      </c>
      <c r="D4" s="281">
        <v>1136532.9</v>
      </c>
      <c r="E4" s="282">
        <v>993473.15</v>
      </c>
      <c r="F4" s="281">
        <v>128323.2</v>
      </c>
      <c r="G4" s="282">
        <v>108794.11</v>
      </c>
      <c r="H4" s="386">
        <v>0</v>
      </c>
      <c r="I4" s="327">
        <v>0</v>
      </c>
      <c r="J4" s="281">
        <v>137051.73</v>
      </c>
      <c r="K4" s="328">
        <v>151949.64</v>
      </c>
      <c r="L4" s="331">
        <f>B4+D4+F4+H4+J4</f>
        <v>1401907.8299999998</v>
      </c>
      <c r="M4" s="332">
        <f>+C4+E4+G4+I4+K4</f>
        <v>1254216.9</v>
      </c>
      <c r="O4"/>
      <c r="P4"/>
      <c r="Q4"/>
      <c r="R4"/>
      <c r="S4"/>
      <c r="T4"/>
      <c r="U4"/>
      <c r="V4"/>
    </row>
    <row r="5" spans="1:22" ht="15" customHeight="1">
      <c r="A5" s="242" t="s">
        <v>60</v>
      </c>
      <c r="B5" s="435">
        <v>109672</v>
      </c>
      <c r="C5" s="275">
        <v>64696</v>
      </c>
      <c r="D5" s="283">
        <v>2044.7</v>
      </c>
      <c r="E5" s="284">
        <v>22347.3</v>
      </c>
      <c r="F5" s="274">
        <v>0</v>
      </c>
      <c r="G5" s="275">
        <v>0</v>
      </c>
      <c r="H5" s="435">
        <v>0</v>
      </c>
      <c r="I5" s="325">
        <v>0</v>
      </c>
      <c r="J5" s="274">
        <v>0</v>
      </c>
      <c r="K5" s="325">
        <v>0</v>
      </c>
      <c r="L5" s="274">
        <f>B5+D5+F5+H5+J5</f>
        <v>111716.7</v>
      </c>
      <c r="M5" s="275">
        <f>+C5+E5+G5+I5+K5</f>
        <v>87043.3</v>
      </c>
      <c r="O5"/>
      <c r="P5"/>
      <c r="Q5"/>
      <c r="R5"/>
      <c r="S5"/>
      <c r="T5"/>
      <c r="U5"/>
      <c r="V5"/>
    </row>
    <row r="6" spans="1:22" ht="15" customHeight="1">
      <c r="A6" s="52" t="s">
        <v>556</v>
      </c>
      <c r="B6" s="386">
        <v>188243</v>
      </c>
      <c r="C6" s="277">
        <v>173024</v>
      </c>
      <c r="D6" s="276">
        <v>0</v>
      </c>
      <c r="E6" s="277">
        <v>0</v>
      </c>
      <c r="F6" s="276">
        <v>0</v>
      </c>
      <c r="G6" s="277">
        <v>0</v>
      </c>
      <c r="H6" s="431">
        <v>0</v>
      </c>
      <c r="I6" s="326">
        <v>0</v>
      </c>
      <c r="J6" s="276">
        <v>0</v>
      </c>
      <c r="K6" s="326">
        <v>0</v>
      </c>
      <c r="L6" s="331">
        <f>B6+D6+F6+H6+J6</f>
        <v>188243</v>
      </c>
      <c r="M6" s="332">
        <f>+C6+E6+G6+I6+K6</f>
        <v>173024</v>
      </c>
      <c r="O6"/>
      <c r="P6"/>
      <c r="Q6"/>
      <c r="R6"/>
      <c r="S6"/>
      <c r="T6"/>
      <c r="U6"/>
      <c r="V6"/>
    </row>
    <row r="7" spans="1:22" ht="15" customHeight="1">
      <c r="A7" s="437" t="s">
        <v>453</v>
      </c>
      <c r="B7" s="386">
        <v>0</v>
      </c>
      <c r="C7" s="277">
        <v>82.5</v>
      </c>
      <c r="D7" s="278">
        <v>0</v>
      </c>
      <c r="E7" s="277">
        <v>0</v>
      </c>
      <c r="F7" s="278">
        <v>0</v>
      </c>
      <c r="G7" s="277">
        <v>0</v>
      </c>
      <c r="H7" s="386">
        <v>0</v>
      </c>
      <c r="I7" s="326">
        <v>0</v>
      </c>
      <c r="J7" s="278">
        <v>0</v>
      </c>
      <c r="K7" s="326">
        <v>0</v>
      </c>
      <c r="L7" s="276">
        <v>0</v>
      </c>
      <c r="M7" s="432">
        <f>+C7+E7+G7+I7+K7</f>
        <v>82.5</v>
      </c>
      <c r="O7"/>
      <c r="P7"/>
      <c r="Q7"/>
      <c r="R7"/>
      <c r="S7"/>
      <c r="T7"/>
      <c r="U7"/>
      <c r="V7"/>
    </row>
    <row r="8" spans="1:22" ht="15" customHeight="1">
      <c r="A8" s="437" t="s">
        <v>455</v>
      </c>
      <c r="B8" s="386">
        <v>0</v>
      </c>
      <c r="C8" s="277">
        <v>0</v>
      </c>
      <c r="D8" s="278">
        <v>0</v>
      </c>
      <c r="E8" s="277">
        <v>0</v>
      </c>
      <c r="F8" s="278">
        <v>0</v>
      </c>
      <c r="G8" s="277">
        <v>0</v>
      </c>
      <c r="H8" s="386">
        <v>0</v>
      </c>
      <c r="I8" s="326">
        <v>0</v>
      </c>
      <c r="J8" s="278">
        <v>0</v>
      </c>
      <c r="K8" s="326">
        <v>0</v>
      </c>
      <c r="L8" s="276">
        <v>0</v>
      </c>
      <c r="M8" s="436">
        <v>0</v>
      </c>
      <c r="O8"/>
      <c r="P8"/>
      <c r="Q8"/>
      <c r="R8"/>
      <c r="S8"/>
      <c r="T8"/>
      <c r="U8"/>
      <c r="V8"/>
    </row>
    <row r="9" spans="1:22" ht="15" customHeight="1">
      <c r="A9" s="437" t="s">
        <v>465</v>
      </c>
      <c r="B9" s="386">
        <v>0</v>
      </c>
      <c r="C9" s="277">
        <v>0</v>
      </c>
      <c r="D9" s="278">
        <v>0</v>
      </c>
      <c r="E9" s="277">
        <v>0</v>
      </c>
      <c r="F9" s="278">
        <v>0</v>
      </c>
      <c r="G9" s="277">
        <v>0</v>
      </c>
      <c r="H9" s="386">
        <v>0</v>
      </c>
      <c r="I9" s="326">
        <v>0</v>
      </c>
      <c r="J9" s="278">
        <v>0</v>
      </c>
      <c r="K9" s="326">
        <v>0</v>
      </c>
      <c r="L9" s="276">
        <v>0</v>
      </c>
      <c r="M9" s="436">
        <v>0</v>
      </c>
      <c r="O9"/>
      <c r="P9"/>
      <c r="Q9"/>
      <c r="R9"/>
      <c r="S9"/>
      <c r="T9"/>
      <c r="U9"/>
      <c r="V9"/>
    </row>
    <row r="10" spans="1:22" ht="15" customHeight="1">
      <c r="A10" s="52" t="s">
        <v>62</v>
      </c>
      <c r="B10" s="433">
        <v>2254</v>
      </c>
      <c r="C10" s="282">
        <v>15954</v>
      </c>
      <c r="D10" s="281">
        <v>77932</v>
      </c>
      <c r="E10" s="282">
        <v>131891</v>
      </c>
      <c r="F10" s="281">
        <v>8176</v>
      </c>
      <c r="G10" s="282">
        <v>9606</v>
      </c>
      <c r="H10" s="431">
        <v>0</v>
      </c>
      <c r="I10" s="326">
        <v>0</v>
      </c>
      <c r="J10" s="276">
        <v>0</v>
      </c>
      <c r="K10" s="326">
        <v>0</v>
      </c>
      <c r="L10" s="331">
        <f>B10+D10+F10+H10+J10</f>
        <v>88362</v>
      </c>
      <c r="M10" s="432">
        <f>C10+E10+G10+I10+K10</f>
        <v>157451</v>
      </c>
      <c r="O10"/>
      <c r="P10"/>
      <c r="Q10"/>
      <c r="R10"/>
      <c r="S10"/>
      <c r="T10"/>
      <c r="U10"/>
      <c r="V10"/>
    </row>
    <row r="11" spans="1:22" ht="15" customHeight="1">
      <c r="A11" s="758" t="s">
        <v>63</v>
      </c>
      <c r="B11" s="386">
        <v>0</v>
      </c>
      <c r="C11" s="279">
        <v>0</v>
      </c>
      <c r="D11" s="281">
        <v>28164</v>
      </c>
      <c r="E11" s="282">
        <v>24376</v>
      </c>
      <c r="F11" s="278">
        <v>0</v>
      </c>
      <c r="G11" s="279">
        <v>0</v>
      </c>
      <c r="H11" s="386">
        <v>0</v>
      </c>
      <c r="I11" s="327">
        <v>0</v>
      </c>
      <c r="J11" s="278">
        <v>0</v>
      </c>
      <c r="K11" s="327">
        <v>0</v>
      </c>
      <c r="L11" s="331">
        <f>B11+D11+F11+H11+J11</f>
        <v>28164</v>
      </c>
      <c r="M11" s="332">
        <f>+C11+E11+G11+I11+K11</f>
        <v>24376</v>
      </c>
      <c r="O11"/>
      <c r="P11"/>
      <c r="Q11"/>
      <c r="R11"/>
      <c r="S11"/>
      <c r="T11"/>
      <c r="U11"/>
      <c r="V11"/>
    </row>
    <row r="12" spans="1:22" ht="15" customHeight="1">
      <c r="A12" s="758" t="s">
        <v>64</v>
      </c>
      <c r="B12" s="433">
        <v>163687</v>
      </c>
      <c r="C12" s="282">
        <v>127045</v>
      </c>
      <c r="D12" s="281">
        <v>7048</v>
      </c>
      <c r="E12" s="282">
        <v>5985</v>
      </c>
      <c r="F12" s="281">
        <v>900</v>
      </c>
      <c r="G12" s="282">
        <v>1187</v>
      </c>
      <c r="H12" s="433">
        <v>1697</v>
      </c>
      <c r="I12" s="328">
        <v>1776</v>
      </c>
      <c r="J12" s="281">
        <v>5289</v>
      </c>
      <c r="K12" s="328">
        <v>2912</v>
      </c>
      <c r="L12" s="331">
        <f>B12+D12+F12+H12+J12</f>
        <v>178621</v>
      </c>
      <c r="M12" s="332">
        <f>+C12+E12+G12+I12+K12</f>
        <v>138905</v>
      </c>
      <c r="O12"/>
      <c r="P12"/>
      <c r="Q12"/>
      <c r="R12"/>
      <c r="S12"/>
      <c r="T12"/>
      <c r="U12"/>
      <c r="V12"/>
    </row>
    <row r="13" spans="1:22" ht="15" customHeight="1">
      <c r="A13" s="52" t="s">
        <v>65</v>
      </c>
      <c r="B13" s="431">
        <v>0</v>
      </c>
      <c r="C13" s="277">
        <v>0</v>
      </c>
      <c r="D13" s="281">
        <v>264984</v>
      </c>
      <c r="E13" s="282">
        <v>326014</v>
      </c>
      <c r="F13" s="276">
        <v>0</v>
      </c>
      <c r="G13" s="277">
        <v>0</v>
      </c>
      <c r="H13" s="431">
        <v>0</v>
      </c>
      <c r="I13" s="326">
        <v>0</v>
      </c>
      <c r="J13" s="276">
        <v>0</v>
      </c>
      <c r="K13" s="326">
        <v>0</v>
      </c>
      <c r="L13" s="331">
        <f>B13+D13+F13+H13+J13</f>
        <v>264984</v>
      </c>
      <c r="M13" s="332">
        <f>+C13+E13+G13+I13+K13</f>
        <v>326014</v>
      </c>
      <c r="O13"/>
      <c r="P13"/>
      <c r="Q13"/>
      <c r="R13"/>
      <c r="S13"/>
      <c r="T13"/>
      <c r="U13"/>
      <c r="V13"/>
    </row>
    <row r="14" spans="1:22" ht="15" customHeight="1">
      <c r="A14" s="242" t="s">
        <v>66</v>
      </c>
      <c r="B14" s="433">
        <v>255434</v>
      </c>
      <c r="C14" s="282">
        <v>246828</v>
      </c>
      <c r="D14" s="281">
        <v>11472</v>
      </c>
      <c r="E14" s="282">
        <v>10323</v>
      </c>
      <c r="F14" s="281">
        <v>1324</v>
      </c>
      <c r="G14" s="282">
        <v>1004</v>
      </c>
      <c r="H14" s="433">
        <v>3974</v>
      </c>
      <c r="I14" s="328">
        <v>7195</v>
      </c>
      <c r="J14" s="281">
        <v>1796</v>
      </c>
      <c r="K14" s="328">
        <v>11623</v>
      </c>
      <c r="L14" s="331">
        <f>B14+D14+F14+H14+J14</f>
        <v>274000</v>
      </c>
      <c r="M14" s="332">
        <f>+C14+E14+G14+I14+K14</f>
        <v>276973</v>
      </c>
      <c r="O14"/>
      <c r="P14"/>
      <c r="Q14"/>
      <c r="R14"/>
      <c r="S14"/>
      <c r="T14"/>
      <c r="U14"/>
      <c r="V14"/>
    </row>
    <row r="15" spans="1:22" ht="15" customHeight="1" thickBot="1">
      <c r="A15" s="438" t="s">
        <v>488</v>
      </c>
      <c r="B15" s="1452">
        <v>0</v>
      </c>
      <c r="C15" s="387">
        <v>0</v>
      </c>
      <c r="D15" s="285">
        <v>0</v>
      </c>
      <c r="E15" s="286">
        <v>0</v>
      </c>
      <c r="F15" s="285">
        <v>0</v>
      </c>
      <c r="G15" s="286">
        <v>0</v>
      </c>
      <c r="H15" s="434">
        <v>0</v>
      </c>
      <c r="I15" s="329">
        <v>0</v>
      </c>
      <c r="J15" s="285">
        <v>0</v>
      </c>
      <c r="K15" s="329">
        <v>0</v>
      </c>
      <c r="L15" s="285">
        <v>0</v>
      </c>
      <c r="M15" s="333">
        <v>0</v>
      </c>
      <c r="O15"/>
      <c r="P15"/>
      <c r="Q15"/>
      <c r="R15"/>
      <c r="S15"/>
      <c r="T15"/>
      <c r="U15"/>
      <c r="V15"/>
    </row>
    <row r="16" spans="1:13" ht="15" customHeight="1" thickBot="1">
      <c r="A16" s="523" t="s">
        <v>18</v>
      </c>
      <c r="B16" s="522">
        <f aca="true" t="shared" si="0" ref="B16:K16">SUM(B4:B14)</f>
        <v>719290</v>
      </c>
      <c r="C16" s="280">
        <f t="shared" si="0"/>
        <v>627629.5</v>
      </c>
      <c r="D16" s="280">
        <f t="shared" si="0"/>
        <v>1528177.5999999999</v>
      </c>
      <c r="E16" s="280">
        <f t="shared" si="0"/>
        <v>1514409.4500000002</v>
      </c>
      <c r="F16" s="280">
        <f t="shared" si="0"/>
        <v>138723.2</v>
      </c>
      <c r="G16" s="280">
        <f t="shared" si="0"/>
        <v>120591.11</v>
      </c>
      <c r="H16" s="280">
        <f t="shared" si="0"/>
        <v>5671</v>
      </c>
      <c r="I16" s="280">
        <f t="shared" si="0"/>
        <v>8971</v>
      </c>
      <c r="J16" s="280">
        <f t="shared" si="0"/>
        <v>144136.73</v>
      </c>
      <c r="K16" s="519">
        <f t="shared" si="0"/>
        <v>166484.64</v>
      </c>
      <c r="L16" s="520">
        <f>B16+D16+F16+H16+J16</f>
        <v>2535998.53</v>
      </c>
      <c r="M16" s="521">
        <f>C16+E16+G16+I16+K16</f>
        <v>2438085.7</v>
      </c>
    </row>
    <row r="17" spans="1:4" ht="15" customHeight="1">
      <c r="A17" s="2143" t="s">
        <v>642</v>
      </c>
      <c r="B17" s="2143"/>
      <c r="C17" s="2143"/>
      <c r="D17" s="2143"/>
    </row>
    <row r="18" spans="1:12" ht="15" customHeight="1">
      <c r="A18" s="2140" t="s">
        <v>657</v>
      </c>
      <c r="B18" s="2140"/>
      <c r="C18" s="2140"/>
      <c r="D18" s="2140"/>
      <c r="E18" s="234"/>
      <c r="L18" s="316"/>
    </row>
  </sheetData>
  <mergeCells count="10">
    <mergeCell ref="A18:D18"/>
    <mergeCell ref="L1:M1"/>
    <mergeCell ref="L2:M2"/>
    <mergeCell ref="A1:F1"/>
    <mergeCell ref="H2:I2"/>
    <mergeCell ref="A17:D17"/>
    <mergeCell ref="B2:C2"/>
    <mergeCell ref="D2:E2"/>
    <mergeCell ref="F2:G2"/>
    <mergeCell ref="J2:K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DQ1">
      <selection activeCell="A2" sqref="A2:A3"/>
    </sheetView>
  </sheetViews>
  <sheetFormatPr defaultColWidth="8.8515625" defaultRowHeight="12.75"/>
  <cols>
    <col min="1" max="1" width="37.8515625" style="3" customWidth="1"/>
    <col min="2" max="7" width="6.7109375" style="3" customWidth="1"/>
    <col min="8" max="8" width="7.7109375" style="3" customWidth="1"/>
    <col min="9" max="9" width="8.00390625" style="3" customWidth="1"/>
    <col min="10" max="11" width="6.7109375" style="3" customWidth="1"/>
    <col min="12" max="12" width="8.7109375" style="3" customWidth="1"/>
    <col min="13" max="16384" width="8.8515625" style="3" customWidth="1"/>
  </cols>
  <sheetData>
    <row r="1" spans="1:11" ht="36" customHeight="1" thickBot="1">
      <c r="A1" s="2079" t="s">
        <v>1046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</row>
    <row r="2" spans="1:11" ht="15" customHeight="1" thickBot="1">
      <c r="A2" s="2126" t="s">
        <v>20</v>
      </c>
      <c r="B2" s="2050" t="s">
        <v>52</v>
      </c>
      <c r="C2" s="2051"/>
      <c r="D2" s="2050" t="s">
        <v>53</v>
      </c>
      <c r="E2" s="2051"/>
      <c r="F2" s="2050" t="s">
        <v>56</v>
      </c>
      <c r="G2" s="2051"/>
      <c r="H2" s="2050" t="s">
        <v>69</v>
      </c>
      <c r="I2" s="2051"/>
      <c r="J2" s="2050" t="s">
        <v>55</v>
      </c>
      <c r="K2" s="2051"/>
    </row>
    <row r="3" spans="1:11" ht="15" customHeight="1" thickBot="1">
      <c r="A3" s="2127"/>
      <c r="B3" s="371">
        <v>2008</v>
      </c>
      <c r="C3" s="370">
        <v>2009</v>
      </c>
      <c r="D3" s="371">
        <v>2008</v>
      </c>
      <c r="E3" s="370">
        <v>2009</v>
      </c>
      <c r="F3" s="371">
        <v>2008</v>
      </c>
      <c r="G3" s="370">
        <v>2009</v>
      </c>
      <c r="H3" s="371">
        <v>2008</v>
      </c>
      <c r="I3" s="370">
        <v>2009</v>
      </c>
      <c r="J3" s="371">
        <v>2008</v>
      </c>
      <c r="K3" s="370">
        <v>2009</v>
      </c>
    </row>
    <row r="4" spans="1:11" ht="15" customHeight="1">
      <c r="A4" s="57" t="s">
        <v>67</v>
      </c>
      <c r="B4" s="944">
        <v>0</v>
      </c>
      <c r="C4" s="945">
        <v>0</v>
      </c>
      <c r="D4" s="384">
        <v>3.5</v>
      </c>
      <c r="E4" s="385">
        <v>3.4</v>
      </c>
      <c r="F4" s="946">
        <v>3</v>
      </c>
      <c r="G4" s="385">
        <v>3</v>
      </c>
      <c r="H4" s="108">
        <v>0</v>
      </c>
      <c r="I4" s="91">
        <v>0</v>
      </c>
      <c r="J4" s="108">
        <v>2</v>
      </c>
      <c r="K4" s="91">
        <v>1.8</v>
      </c>
    </row>
    <row r="5" spans="1:11" ht="15" customHeight="1">
      <c r="A5" s="1132" t="s">
        <v>60</v>
      </c>
      <c r="B5" s="373">
        <v>6.78</v>
      </c>
      <c r="C5" s="374">
        <v>6.78</v>
      </c>
      <c r="D5" s="375">
        <v>6.4</v>
      </c>
      <c r="E5" s="376">
        <v>6.3</v>
      </c>
      <c r="F5" s="109">
        <v>0</v>
      </c>
      <c r="G5" s="43">
        <v>0</v>
      </c>
      <c r="H5" s="109">
        <v>0</v>
      </c>
      <c r="I5" s="43">
        <v>0</v>
      </c>
      <c r="J5" s="109">
        <v>0</v>
      </c>
      <c r="K5" s="43">
        <v>0</v>
      </c>
    </row>
    <row r="6" spans="1:11" ht="15" customHeight="1">
      <c r="A6" s="100" t="s">
        <v>61</v>
      </c>
      <c r="B6" s="424" t="s">
        <v>425</v>
      </c>
      <c r="C6" s="425" t="s">
        <v>25</v>
      </c>
      <c r="D6" s="1151">
        <v>0</v>
      </c>
      <c r="E6" s="1152">
        <v>0</v>
      </c>
      <c r="F6" s="1151">
        <v>0</v>
      </c>
      <c r="G6" s="1152">
        <v>0</v>
      </c>
      <c r="H6" s="1151">
        <v>0</v>
      </c>
      <c r="I6" s="1152">
        <v>0</v>
      </c>
      <c r="J6" s="1151">
        <v>0</v>
      </c>
      <c r="K6" s="1152">
        <v>0</v>
      </c>
    </row>
    <row r="7" spans="1:11" ht="15" customHeight="1">
      <c r="A7" s="437" t="s">
        <v>453</v>
      </c>
      <c r="B7" s="997">
        <v>0</v>
      </c>
      <c r="C7" s="760">
        <v>5.25</v>
      </c>
      <c r="D7" s="1151">
        <v>0</v>
      </c>
      <c r="E7" s="1152">
        <v>0</v>
      </c>
      <c r="F7" s="1151">
        <v>0</v>
      </c>
      <c r="G7" s="1152">
        <v>0</v>
      </c>
      <c r="H7" s="1151">
        <v>0</v>
      </c>
      <c r="I7" s="1152">
        <v>0</v>
      </c>
      <c r="J7" s="1151">
        <v>0</v>
      </c>
      <c r="K7" s="1152">
        <v>0</v>
      </c>
    </row>
    <row r="8" spans="1:11" ht="15" customHeight="1">
      <c r="A8" s="437" t="s">
        <v>454</v>
      </c>
      <c r="B8" s="109">
        <v>0</v>
      </c>
      <c r="C8" s="43">
        <v>0</v>
      </c>
      <c r="D8" s="109">
        <v>0</v>
      </c>
      <c r="E8" s="43">
        <v>0</v>
      </c>
      <c r="F8" s="109">
        <v>0</v>
      </c>
      <c r="G8" s="43">
        <v>0</v>
      </c>
      <c r="H8" s="109">
        <v>0</v>
      </c>
      <c r="I8" s="43">
        <v>0</v>
      </c>
      <c r="J8" s="109">
        <v>0</v>
      </c>
      <c r="K8" s="43">
        <v>0</v>
      </c>
    </row>
    <row r="9" spans="1:11" ht="15" customHeight="1">
      <c r="A9" s="437" t="s">
        <v>451</v>
      </c>
      <c r="B9" s="109">
        <v>0</v>
      </c>
      <c r="C9" s="43">
        <v>0</v>
      </c>
      <c r="D9" s="109">
        <v>0</v>
      </c>
      <c r="E9" s="43">
        <v>0</v>
      </c>
      <c r="F9" s="109">
        <v>0</v>
      </c>
      <c r="G9" s="43">
        <v>0</v>
      </c>
      <c r="H9" s="109">
        <v>0</v>
      </c>
      <c r="I9" s="43">
        <v>0</v>
      </c>
      <c r="J9" s="109">
        <v>0</v>
      </c>
      <c r="K9" s="43">
        <v>0</v>
      </c>
    </row>
    <row r="10" spans="1:11" ht="15" customHeight="1">
      <c r="A10" s="100" t="s">
        <v>62</v>
      </c>
      <c r="B10" s="375">
        <v>0</v>
      </c>
      <c r="C10" s="374">
        <v>3.14</v>
      </c>
      <c r="D10" s="373">
        <v>2.7</v>
      </c>
      <c r="E10" s="374">
        <v>3.34</v>
      </c>
      <c r="F10" s="373">
        <v>2.6</v>
      </c>
      <c r="G10" s="374">
        <v>3.24</v>
      </c>
      <c r="H10" s="566">
        <v>0</v>
      </c>
      <c r="I10" s="567">
        <v>0</v>
      </c>
      <c r="J10" s="566">
        <v>0</v>
      </c>
      <c r="K10" s="567">
        <v>0</v>
      </c>
    </row>
    <row r="11" spans="1:11" ht="15" customHeight="1">
      <c r="A11" s="52" t="s">
        <v>63</v>
      </c>
      <c r="B11" s="942">
        <v>0</v>
      </c>
      <c r="C11" s="367">
        <v>0</v>
      </c>
      <c r="D11" s="375">
        <v>7.8</v>
      </c>
      <c r="E11" s="376">
        <v>7.8</v>
      </c>
      <c r="F11" s="291">
        <v>0</v>
      </c>
      <c r="G11" s="292">
        <v>0</v>
      </c>
      <c r="H11" s="291">
        <v>0</v>
      </c>
      <c r="I11" s="292">
        <v>0</v>
      </c>
      <c r="J11" s="291">
        <v>0</v>
      </c>
      <c r="K11" s="943">
        <v>0</v>
      </c>
    </row>
    <row r="12" spans="1:11" ht="15" customHeight="1">
      <c r="A12" s="100" t="s">
        <v>64</v>
      </c>
      <c r="B12" s="942">
        <v>6.3</v>
      </c>
      <c r="C12" s="367">
        <v>6.3</v>
      </c>
      <c r="D12" s="373">
        <v>5.25</v>
      </c>
      <c r="E12" s="374">
        <v>5.25</v>
      </c>
      <c r="F12" s="373">
        <v>5.25</v>
      </c>
      <c r="G12" s="374">
        <v>5.25</v>
      </c>
      <c r="H12" s="291">
        <v>3.25</v>
      </c>
      <c r="I12" s="292">
        <v>3.25</v>
      </c>
      <c r="J12" s="291">
        <v>2.62</v>
      </c>
      <c r="K12" s="943">
        <v>2.62</v>
      </c>
    </row>
    <row r="13" spans="1:11" ht="15" customHeight="1">
      <c r="A13" s="100" t="s">
        <v>65</v>
      </c>
      <c r="B13" s="1151">
        <v>0</v>
      </c>
      <c r="C13" s="1152">
        <v>0</v>
      </c>
      <c r="D13" s="375">
        <v>3.5</v>
      </c>
      <c r="E13" s="374">
        <v>3.55</v>
      </c>
      <c r="F13" s="566">
        <v>0</v>
      </c>
      <c r="G13" s="567">
        <v>0</v>
      </c>
      <c r="H13" s="566">
        <v>0</v>
      </c>
      <c r="I13" s="567">
        <v>0</v>
      </c>
      <c r="J13" s="566">
        <v>0</v>
      </c>
      <c r="K13" s="567">
        <v>0</v>
      </c>
    </row>
    <row r="14" spans="1:11" ht="15" customHeight="1">
      <c r="A14" s="1158" t="s">
        <v>66</v>
      </c>
      <c r="B14" s="290">
        <v>9.92</v>
      </c>
      <c r="C14" s="369">
        <v>9.92</v>
      </c>
      <c r="D14" s="373">
        <v>3.52</v>
      </c>
      <c r="E14" s="374">
        <v>3.52</v>
      </c>
      <c r="F14" s="373">
        <v>3.52</v>
      </c>
      <c r="G14" s="374">
        <v>3.52</v>
      </c>
      <c r="H14" s="109">
        <v>2.5</v>
      </c>
      <c r="I14" s="43">
        <v>2.5</v>
      </c>
      <c r="J14" s="109">
        <v>2.5</v>
      </c>
      <c r="K14" s="43">
        <v>2.5</v>
      </c>
    </row>
    <row r="15" spans="1:11" ht="15" customHeight="1" thickBot="1">
      <c r="A15" s="1159" t="s">
        <v>452</v>
      </c>
      <c r="B15" s="1153">
        <v>0</v>
      </c>
      <c r="C15" s="1154">
        <v>0</v>
      </c>
      <c r="D15" s="1155">
        <v>0</v>
      </c>
      <c r="E15" s="1156">
        <v>0</v>
      </c>
      <c r="F15" s="1155">
        <v>0</v>
      </c>
      <c r="G15" s="1156">
        <v>0</v>
      </c>
      <c r="H15" s="1155">
        <v>0</v>
      </c>
      <c r="I15" s="1157">
        <v>0</v>
      </c>
      <c r="J15" s="1155">
        <v>0</v>
      </c>
      <c r="K15" s="1157">
        <v>0</v>
      </c>
    </row>
    <row r="16" ht="15" customHeight="1">
      <c r="A16" s="237" t="s">
        <v>586</v>
      </c>
    </row>
    <row r="17" ht="15" customHeight="1">
      <c r="A17" s="237" t="s">
        <v>457</v>
      </c>
    </row>
  </sheetData>
  <mergeCells count="7">
    <mergeCell ref="A1:K1"/>
    <mergeCell ref="J2:K2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G25" sqref="G25"/>
    </sheetView>
  </sheetViews>
  <sheetFormatPr defaultColWidth="8.8515625" defaultRowHeight="12.75"/>
  <cols>
    <col min="1" max="1" width="35.421875" style="3" bestFit="1" customWidth="1"/>
    <col min="2" max="8" width="6.7109375" style="3" customWidth="1"/>
    <col min="9" max="9" width="7.8515625" style="3" customWidth="1"/>
    <col min="10" max="11" width="6.7109375" style="3" customWidth="1"/>
    <col min="12" max="12" width="8.7109375" style="3" customWidth="1"/>
    <col min="13" max="16384" width="8.8515625" style="3" customWidth="1"/>
  </cols>
  <sheetData>
    <row r="1" spans="1:11" ht="36" customHeight="1" thickBot="1">
      <c r="A1" s="2146" t="s">
        <v>898</v>
      </c>
      <c r="B1" s="2079"/>
      <c r="C1" s="2079"/>
      <c r="D1" s="2079"/>
      <c r="E1" s="2079"/>
      <c r="F1" s="2079"/>
      <c r="G1" s="2079"/>
      <c r="H1" s="2079"/>
      <c r="I1" s="2079"/>
      <c r="J1" s="1161"/>
      <c r="K1" s="1161"/>
    </row>
    <row r="2" spans="1:11" ht="15" customHeight="1">
      <c r="A2" s="2126" t="s">
        <v>20</v>
      </c>
      <c r="B2" s="2144" t="s">
        <v>52</v>
      </c>
      <c r="C2" s="2145"/>
      <c r="D2" s="2144" t="s">
        <v>53</v>
      </c>
      <c r="E2" s="2145"/>
      <c r="F2" s="2144" t="s">
        <v>56</v>
      </c>
      <c r="G2" s="2145"/>
      <c r="H2" s="2144" t="s">
        <v>69</v>
      </c>
      <c r="I2" s="2145"/>
      <c r="J2" s="2144" t="s">
        <v>55</v>
      </c>
      <c r="K2" s="2145"/>
    </row>
    <row r="3" spans="1:11" ht="15" customHeight="1" thickBot="1">
      <c r="A3" s="2127"/>
      <c r="B3" s="86">
        <v>2008</v>
      </c>
      <c r="C3" s="87">
        <v>2009</v>
      </c>
      <c r="D3" s="86">
        <v>2008</v>
      </c>
      <c r="E3" s="87">
        <v>2009</v>
      </c>
      <c r="F3" s="86">
        <v>2008</v>
      </c>
      <c r="G3" s="87">
        <v>2009</v>
      </c>
      <c r="H3" s="86">
        <v>2008</v>
      </c>
      <c r="I3" s="87">
        <v>2009</v>
      </c>
      <c r="J3" s="86">
        <v>2008</v>
      </c>
      <c r="K3" s="87">
        <v>2009</v>
      </c>
    </row>
    <row r="4" spans="1:11" ht="15" customHeight="1">
      <c r="A4" s="57" t="s">
        <v>67</v>
      </c>
      <c r="B4" s="946">
        <v>0</v>
      </c>
      <c r="C4" s="948">
        <v>0</v>
      </c>
      <c r="D4" s="946" t="s">
        <v>25</v>
      </c>
      <c r="E4" s="948" t="s">
        <v>25</v>
      </c>
      <c r="F4" s="946" t="s">
        <v>25</v>
      </c>
      <c r="G4" s="948" t="s">
        <v>25</v>
      </c>
      <c r="H4" s="108">
        <v>0</v>
      </c>
      <c r="I4" s="91">
        <v>0</v>
      </c>
      <c r="J4" s="946" t="s">
        <v>25</v>
      </c>
      <c r="K4" s="948" t="s">
        <v>25</v>
      </c>
    </row>
    <row r="5" spans="1:11" ht="15" customHeight="1">
      <c r="A5" s="1164" t="s">
        <v>60</v>
      </c>
      <c r="B5" s="302">
        <v>4</v>
      </c>
      <c r="C5" s="303">
        <v>4.48</v>
      </c>
      <c r="D5" s="304">
        <v>3.9</v>
      </c>
      <c r="E5" s="305">
        <v>4.5</v>
      </c>
      <c r="F5" s="302">
        <v>0</v>
      </c>
      <c r="G5" s="303">
        <v>0</v>
      </c>
      <c r="H5" s="302">
        <v>0</v>
      </c>
      <c r="I5" s="303">
        <v>0</v>
      </c>
      <c r="J5" s="302">
        <v>0</v>
      </c>
      <c r="K5" s="303">
        <v>0</v>
      </c>
    </row>
    <row r="6" spans="1:11" ht="15" customHeight="1">
      <c r="A6" s="100" t="s">
        <v>61</v>
      </c>
      <c r="B6" s="424" t="s">
        <v>425</v>
      </c>
      <c r="C6" s="425" t="s">
        <v>25</v>
      </c>
      <c r="D6" s="291">
        <v>0</v>
      </c>
      <c r="E6" s="292">
        <v>0</v>
      </c>
      <c r="F6" s="291">
        <v>0</v>
      </c>
      <c r="G6" s="292">
        <v>0</v>
      </c>
      <c r="H6" s="291">
        <v>0</v>
      </c>
      <c r="I6" s="292">
        <v>0</v>
      </c>
      <c r="J6" s="291">
        <v>0</v>
      </c>
      <c r="K6" s="292">
        <v>0</v>
      </c>
    </row>
    <row r="7" spans="1:11" ht="15" customHeight="1">
      <c r="A7" s="437" t="s">
        <v>453</v>
      </c>
      <c r="B7" s="997">
        <v>0</v>
      </c>
      <c r="C7" s="917" t="s">
        <v>25</v>
      </c>
      <c r="D7" s="1165">
        <v>0</v>
      </c>
      <c r="E7" s="1166">
        <v>0</v>
      </c>
      <c r="F7" s="1165">
        <v>0</v>
      </c>
      <c r="G7" s="1166">
        <v>0</v>
      </c>
      <c r="H7" s="1165">
        <v>0</v>
      </c>
      <c r="I7" s="1166">
        <v>0</v>
      </c>
      <c r="J7" s="1165">
        <v>0</v>
      </c>
      <c r="K7" s="1166">
        <v>0</v>
      </c>
    </row>
    <row r="8" spans="1:11" ht="15" customHeight="1">
      <c r="A8" s="437" t="s">
        <v>454</v>
      </c>
      <c r="B8" s="426" t="s">
        <v>425</v>
      </c>
      <c r="C8" s="917" t="s">
        <v>425</v>
      </c>
      <c r="D8" s="426" t="s">
        <v>425</v>
      </c>
      <c r="E8" s="917" t="s">
        <v>425</v>
      </c>
      <c r="F8" s="426" t="s">
        <v>425</v>
      </c>
      <c r="G8" s="917" t="s">
        <v>425</v>
      </c>
      <c r="H8" s="426" t="s">
        <v>425</v>
      </c>
      <c r="I8" s="917" t="s">
        <v>425</v>
      </c>
      <c r="J8" s="426" t="s">
        <v>425</v>
      </c>
      <c r="K8" s="917" t="s">
        <v>425</v>
      </c>
    </row>
    <row r="9" spans="1:11" ht="15" customHeight="1">
      <c r="A9" s="437" t="s">
        <v>451</v>
      </c>
      <c r="B9" s="426" t="s">
        <v>425</v>
      </c>
      <c r="C9" s="917" t="s">
        <v>425</v>
      </c>
      <c r="D9" s="426" t="s">
        <v>425</v>
      </c>
      <c r="E9" s="917" t="s">
        <v>425</v>
      </c>
      <c r="F9" s="426" t="s">
        <v>425</v>
      </c>
      <c r="G9" s="917" t="s">
        <v>425</v>
      </c>
      <c r="H9" s="426" t="s">
        <v>425</v>
      </c>
      <c r="I9" s="917" t="s">
        <v>425</v>
      </c>
      <c r="J9" s="426" t="s">
        <v>425</v>
      </c>
      <c r="K9" s="917" t="s">
        <v>425</v>
      </c>
    </row>
    <row r="10" spans="1:11" ht="15" customHeight="1">
      <c r="A10" s="100" t="s">
        <v>62</v>
      </c>
      <c r="B10" s="424" t="s">
        <v>25</v>
      </c>
      <c r="C10" s="425" t="s">
        <v>25</v>
      </c>
      <c r="D10" s="424" t="s">
        <v>25</v>
      </c>
      <c r="E10" s="425" t="s">
        <v>25</v>
      </c>
      <c r="F10" s="424" t="s">
        <v>25</v>
      </c>
      <c r="G10" s="425" t="s">
        <v>25</v>
      </c>
      <c r="H10" s="291">
        <v>0</v>
      </c>
      <c r="I10" s="292">
        <v>0</v>
      </c>
      <c r="J10" s="291">
        <v>0</v>
      </c>
      <c r="K10" s="292">
        <v>0</v>
      </c>
    </row>
    <row r="11" spans="1:11" ht="15" customHeight="1">
      <c r="A11" s="52" t="s">
        <v>63</v>
      </c>
      <c r="B11" s="291">
        <v>0</v>
      </c>
      <c r="C11" s="292">
        <v>0</v>
      </c>
      <c r="D11" s="298">
        <v>3.1</v>
      </c>
      <c r="E11" s="299">
        <v>3.1</v>
      </c>
      <c r="F11" s="291">
        <v>0</v>
      </c>
      <c r="G11" s="292">
        <v>0</v>
      </c>
      <c r="H11" s="109">
        <v>0</v>
      </c>
      <c r="I11" s="43">
        <v>0</v>
      </c>
      <c r="J11" s="109">
        <v>0</v>
      </c>
      <c r="K11" s="43">
        <v>0</v>
      </c>
    </row>
    <row r="12" spans="1:11" ht="15" customHeight="1">
      <c r="A12" s="100" t="s">
        <v>64</v>
      </c>
      <c r="B12" s="291">
        <v>5.78</v>
      </c>
      <c r="C12" s="292">
        <v>5.78</v>
      </c>
      <c r="D12" s="298">
        <v>4.73</v>
      </c>
      <c r="E12" s="299">
        <v>4.73</v>
      </c>
      <c r="F12" s="298">
        <v>4.73</v>
      </c>
      <c r="G12" s="299">
        <v>4.73</v>
      </c>
      <c r="H12" s="298">
        <v>3.15</v>
      </c>
      <c r="I12" s="299">
        <v>4.73</v>
      </c>
      <c r="J12" s="298">
        <v>2.52</v>
      </c>
      <c r="K12" s="299">
        <v>3.15</v>
      </c>
    </row>
    <row r="13" spans="1:11" ht="15" customHeight="1">
      <c r="A13" s="100" t="s">
        <v>65</v>
      </c>
      <c r="B13" s="566">
        <v>0</v>
      </c>
      <c r="C13" s="567">
        <v>0</v>
      </c>
      <c r="D13" s="298">
        <v>3.5</v>
      </c>
      <c r="E13" s="299">
        <v>3.55</v>
      </c>
      <c r="F13" s="566">
        <v>0</v>
      </c>
      <c r="G13" s="567">
        <v>0</v>
      </c>
      <c r="H13" s="109">
        <v>0</v>
      </c>
      <c r="I13" s="43">
        <v>0</v>
      </c>
      <c r="J13" s="109">
        <v>0</v>
      </c>
      <c r="K13" s="43">
        <v>0</v>
      </c>
    </row>
    <row r="14" spans="1:11" ht="15" customHeight="1">
      <c r="A14" s="1158" t="s">
        <v>66</v>
      </c>
      <c r="B14" s="109">
        <v>3.8</v>
      </c>
      <c r="C14" s="43">
        <v>3.8</v>
      </c>
      <c r="D14" s="300">
        <v>3.3</v>
      </c>
      <c r="E14" s="301">
        <v>3.3</v>
      </c>
      <c r="F14" s="300">
        <v>3</v>
      </c>
      <c r="G14" s="301">
        <v>3</v>
      </c>
      <c r="H14" s="300">
        <v>2</v>
      </c>
      <c r="I14" s="301">
        <v>2</v>
      </c>
      <c r="J14" s="109">
        <v>1</v>
      </c>
      <c r="K14" s="43">
        <v>1</v>
      </c>
    </row>
    <row r="15" spans="1:11" ht="15" customHeight="1" thickBot="1">
      <c r="A15" s="1159" t="s">
        <v>452</v>
      </c>
      <c r="B15" s="764" t="s">
        <v>425</v>
      </c>
      <c r="C15" s="765" t="s">
        <v>425</v>
      </c>
      <c r="D15" s="1155">
        <v>0</v>
      </c>
      <c r="E15" s="1157">
        <v>0</v>
      </c>
      <c r="F15" s="1155">
        <v>0</v>
      </c>
      <c r="G15" s="1157">
        <v>0</v>
      </c>
      <c r="H15" s="1155">
        <v>0</v>
      </c>
      <c r="I15" s="1157">
        <v>0</v>
      </c>
      <c r="J15" s="1155">
        <v>0</v>
      </c>
      <c r="K15" s="1157">
        <v>0</v>
      </c>
    </row>
    <row r="16" spans="1:11" ht="15" customHeight="1">
      <c r="A16" s="1160" t="s">
        <v>496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1" ht="15" customHeight="1">
      <c r="A17" s="234" t="s">
        <v>429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</sheetData>
  <mergeCells count="7">
    <mergeCell ref="D2:E2"/>
    <mergeCell ref="F2:G2"/>
    <mergeCell ref="H2:I2"/>
    <mergeCell ref="J2:K2"/>
    <mergeCell ref="A1:I1"/>
    <mergeCell ref="A2:A3"/>
    <mergeCell ref="B2:C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 topLeftCell="A1">
      <selection activeCell="R4" sqref="R4"/>
    </sheetView>
  </sheetViews>
  <sheetFormatPr defaultColWidth="8.8515625" defaultRowHeight="12.75"/>
  <cols>
    <col min="1" max="1" width="35.421875" style="3" bestFit="1" customWidth="1"/>
    <col min="2" max="2" width="6.8515625" style="10" customWidth="1"/>
    <col min="3" max="12" width="4.7109375" style="3" customWidth="1"/>
    <col min="13" max="13" width="6.140625" style="3" customWidth="1"/>
    <col min="14" max="14" width="4.7109375" style="3" customWidth="1"/>
    <col min="15" max="16384" width="8.8515625" style="3" customWidth="1"/>
  </cols>
  <sheetData>
    <row r="1" spans="1:14" ht="21" customHeight="1" thickBot="1">
      <c r="A1" s="2053" t="s">
        <v>899</v>
      </c>
      <c r="B1" s="2053"/>
      <c r="C1" s="2053"/>
      <c r="D1" s="2053"/>
      <c r="E1" s="2053"/>
      <c r="F1" s="2053"/>
      <c r="G1" s="2053"/>
      <c r="H1" s="1162"/>
      <c r="I1" s="2159" t="s">
        <v>164</v>
      </c>
      <c r="J1" s="2159"/>
      <c r="K1" s="2159"/>
      <c r="L1" s="2159"/>
      <c r="M1" s="2159"/>
      <c r="N1" s="2159"/>
    </row>
    <row r="2" spans="1:17" ht="15" customHeight="1" thickBot="1">
      <c r="A2" s="112" t="s">
        <v>20</v>
      </c>
      <c r="B2" s="1130" t="s">
        <v>1</v>
      </c>
      <c r="C2" s="83" t="s">
        <v>529</v>
      </c>
      <c r="D2" s="71" t="s">
        <v>530</v>
      </c>
      <c r="E2" s="71" t="s">
        <v>531</v>
      </c>
      <c r="F2" s="71" t="s">
        <v>532</v>
      </c>
      <c r="G2" s="71" t="s">
        <v>533</v>
      </c>
      <c r="H2" s="71" t="s">
        <v>534</v>
      </c>
      <c r="I2" s="71" t="s">
        <v>535</v>
      </c>
      <c r="J2" s="71" t="s">
        <v>536</v>
      </c>
      <c r="K2" s="71" t="s">
        <v>537</v>
      </c>
      <c r="L2" s="71" t="s">
        <v>538</v>
      </c>
      <c r="M2" s="71" t="s">
        <v>539</v>
      </c>
      <c r="N2" s="113" t="s">
        <v>540</v>
      </c>
      <c r="P2"/>
      <c r="Q2"/>
    </row>
    <row r="3" spans="1:17" ht="15" customHeight="1">
      <c r="A3" s="2098" t="s">
        <v>67</v>
      </c>
      <c r="B3" s="602">
        <v>2008</v>
      </c>
      <c r="C3" s="1167">
        <v>9</v>
      </c>
      <c r="D3" s="1168">
        <v>7</v>
      </c>
      <c r="E3" s="1168">
        <v>8</v>
      </c>
      <c r="F3" s="1168">
        <v>9</v>
      </c>
      <c r="G3" s="1168">
        <v>10</v>
      </c>
      <c r="H3" s="1168">
        <v>10</v>
      </c>
      <c r="I3" s="1168">
        <v>9</v>
      </c>
      <c r="J3" s="1168">
        <v>8</v>
      </c>
      <c r="K3" s="1168">
        <v>8</v>
      </c>
      <c r="L3" s="1168">
        <v>8</v>
      </c>
      <c r="M3" s="1168">
        <v>6</v>
      </c>
      <c r="N3" s="1169">
        <v>8</v>
      </c>
      <c r="O3" s="16"/>
      <c r="P3"/>
      <c r="Q3"/>
    </row>
    <row r="4" spans="1:17" ht="15" customHeight="1" thickBot="1">
      <c r="A4" s="2099"/>
      <c r="B4" s="604">
        <v>2009</v>
      </c>
      <c r="C4" s="1170">
        <v>8</v>
      </c>
      <c r="D4" s="1171">
        <v>7</v>
      </c>
      <c r="E4" s="1171">
        <v>7</v>
      </c>
      <c r="F4" s="1171">
        <v>8</v>
      </c>
      <c r="G4" s="1171">
        <v>7</v>
      </c>
      <c r="H4" s="1171">
        <v>11</v>
      </c>
      <c r="I4" s="1171">
        <v>8</v>
      </c>
      <c r="J4" s="1171">
        <v>8</v>
      </c>
      <c r="K4" s="1171">
        <v>10</v>
      </c>
      <c r="L4" s="1171">
        <v>8</v>
      </c>
      <c r="M4" s="1171">
        <v>9</v>
      </c>
      <c r="N4" s="1172">
        <v>9</v>
      </c>
      <c r="O4" s="16"/>
      <c r="P4"/>
      <c r="Q4"/>
    </row>
    <row r="5" spans="1:17" ht="15" customHeight="1">
      <c r="A5" s="2098" t="s">
        <v>60</v>
      </c>
      <c r="B5" s="1173">
        <v>2008</v>
      </c>
      <c r="C5" s="1174">
        <v>5.81</v>
      </c>
      <c r="D5" s="1168">
        <v>8.32</v>
      </c>
      <c r="E5" s="1168">
        <v>7.01</v>
      </c>
      <c r="F5" s="1168">
        <v>8.27</v>
      </c>
      <c r="G5" s="1168">
        <v>9.81</v>
      </c>
      <c r="H5" s="1168">
        <v>7.2</v>
      </c>
      <c r="I5" s="1168">
        <v>9.03</v>
      </c>
      <c r="J5" s="1168">
        <v>10.02</v>
      </c>
      <c r="K5" s="1168">
        <v>8.37</v>
      </c>
      <c r="L5" s="1168">
        <v>8.63</v>
      </c>
      <c r="M5" s="1168">
        <v>7.82</v>
      </c>
      <c r="N5" s="1169">
        <v>9.71</v>
      </c>
      <c r="O5" s="16"/>
      <c r="P5"/>
      <c r="Q5"/>
    </row>
    <row r="6" spans="1:17" ht="15" customHeight="1" thickBot="1">
      <c r="A6" s="2099"/>
      <c r="B6" s="1175">
        <v>2009</v>
      </c>
      <c r="C6" s="1176">
        <v>5.95</v>
      </c>
      <c r="D6" s="1171">
        <v>8.25</v>
      </c>
      <c r="E6" s="1171">
        <v>6.76</v>
      </c>
      <c r="F6" s="1171">
        <v>8.5</v>
      </c>
      <c r="G6" s="1171">
        <v>9.5</v>
      </c>
      <c r="H6" s="1171">
        <v>7.2</v>
      </c>
      <c r="I6" s="1171">
        <v>9.11</v>
      </c>
      <c r="J6" s="1171">
        <v>9.85</v>
      </c>
      <c r="K6" s="1171">
        <v>8.28</v>
      </c>
      <c r="L6" s="1171">
        <v>8.58</v>
      </c>
      <c r="M6" s="1171">
        <v>6.16</v>
      </c>
      <c r="N6" s="1172">
        <v>10.5</v>
      </c>
      <c r="O6" s="16"/>
      <c r="P6"/>
      <c r="Q6"/>
    </row>
    <row r="7" spans="1:17" ht="15" customHeight="1">
      <c r="A7" s="2098" t="s">
        <v>61</v>
      </c>
      <c r="B7" s="602">
        <v>2008</v>
      </c>
      <c r="C7" s="2149" t="s">
        <v>425</v>
      </c>
      <c r="D7" s="2150"/>
      <c r="E7" s="2150"/>
      <c r="F7" s="2150"/>
      <c r="G7" s="2150"/>
      <c r="H7" s="2150"/>
      <c r="I7" s="2150"/>
      <c r="J7" s="2150"/>
      <c r="K7" s="2150"/>
      <c r="L7" s="2150"/>
      <c r="M7" s="2150"/>
      <c r="N7" s="2151"/>
      <c r="O7" s="16"/>
      <c r="P7" s="1035"/>
      <c r="Q7"/>
    </row>
    <row r="8" spans="1:17" ht="15" customHeight="1" thickBot="1">
      <c r="A8" s="2099"/>
      <c r="B8" s="604">
        <v>2009</v>
      </c>
      <c r="C8" s="2152" t="s">
        <v>25</v>
      </c>
      <c r="D8" s="2153"/>
      <c r="E8" s="2153"/>
      <c r="F8" s="2153"/>
      <c r="G8" s="2153"/>
      <c r="H8" s="2153"/>
      <c r="I8" s="2153"/>
      <c r="J8" s="2153"/>
      <c r="K8" s="2153"/>
      <c r="L8" s="2153"/>
      <c r="M8" s="2153"/>
      <c r="N8" s="2154"/>
      <c r="O8" s="16"/>
      <c r="P8"/>
      <c r="Q8"/>
    </row>
    <row r="9" spans="1:17" ht="15" customHeight="1">
      <c r="A9" s="2155" t="s">
        <v>453</v>
      </c>
      <c r="B9" s="1173">
        <v>2008</v>
      </c>
      <c r="C9" s="1177">
        <v>0</v>
      </c>
      <c r="D9" s="1178">
        <v>0</v>
      </c>
      <c r="E9" s="1178">
        <v>0</v>
      </c>
      <c r="F9" s="1178">
        <v>0</v>
      </c>
      <c r="G9" s="1178">
        <v>0</v>
      </c>
      <c r="H9" s="1178">
        <v>0</v>
      </c>
      <c r="I9" s="1178">
        <v>0</v>
      </c>
      <c r="J9" s="1178">
        <v>0</v>
      </c>
      <c r="K9" s="1178">
        <v>0</v>
      </c>
      <c r="L9" s="1178">
        <v>0</v>
      </c>
      <c r="M9" s="1178">
        <v>0</v>
      </c>
      <c r="N9" s="1179">
        <v>0</v>
      </c>
      <c r="O9" s="16"/>
      <c r="P9"/>
      <c r="Q9"/>
    </row>
    <row r="10" spans="1:17" ht="15" customHeight="1" thickBot="1">
      <c r="A10" s="2156"/>
      <c r="B10" s="1175">
        <v>2009</v>
      </c>
      <c r="C10" s="1180">
        <v>1</v>
      </c>
      <c r="D10" s="1181">
        <v>1</v>
      </c>
      <c r="E10" s="1181">
        <v>10</v>
      </c>
      <c r="F10" s="1181">
        <v>10</v>
      </c>
      <c r="G10" s="1181">
        <v>10</v>
      </c>
      <c r="H10" s="1181">
        <v>10</v>
      </c>
      <c r="I10" s="1181">
        <v>10</v>
      </c>
      <c r="J10" s="1181">
        <v>20</v>
      </c>
      <c r="K10" s="1181">
        <v>8</v>
      </c>
      <c r="L10" s="1181">
        <v>5</v>
      </c>
      <c r="M10" s="1181">
        <v>5</v>
      </c>
      <c r="N10" s="1182">
        <v>10</v>
      </c>
      <c r="O10" s="16"/>
      <c r="P10"/>
      <c r="Q10"/>
    </row>
    <row r="11" spans="1:17" ht="15" customHeight="1">
      <c r="A11" s="2155" t="s">
        <v>454</v>
      </c>
      <c r="B11" s="602">
        <v>2008</v>
      </c>
      <c r="C11" s="473">
        <v>0</v>
      </c>
      <c r="D11" s="468">
        <v>0</v>
      </c>
      <c r="E11" s="468">
        <v>0</v>
      </c>
      <c r="F11" s="468">
        <v>0</v>
      </c>
      <c r="G11" s="468">
        <v>0</v>
      </c>
      <c r="H11" s="468">
        <v>0</v>
      </c>
      <c r="I11" s="468">
        <v>0</v>
      </c>
      <c r="J11" s="468">
        <v>0</v>
      </c>
      <c r="K11" s="468">
        <v>0</v>
      </c>
      <c r="L11" s="468">
        <v>0</v>
      </c>
      <c r="M11" s="468">
        <v>0</v>
      </c>
      <c r="N11" s="469">
        <v>0</v>
      </c>
      <c r="O11" s="16"/>
      <c r="P11"/>
      <c r="Q11"/>
    </row>
    <row r="12" spans="1:17" ht="15" customHeight="1" thickBot="1">
      <c r="A12" s="2156"/>
      <c r="B12" s="604">
        <v>2009</v>
      </c>
      <c r="C12" s="1183">
        <v>0</v>
      </c>
      <c r="D12" s="1184">
        <v>0</v>
      </c>
      <c r="E12" s="1184">
        <v>0</v>
      </c>
      <c r="F12" s="1184">
        <v>0</v>
      </c>
      <c r="G12" s="1184">
        <v>0</v>
      </c>
      <c r="H12" s="1184">
        <v>0</v>
      </c>
      <c r="I12" s="1184">
        <v>0</v>
      </c>
      <c r="J12" s="1184">
        <v>0</v>
      </c>
      <c r="K12" s="1184">
        <v>0</v>
      </c>
      <c r="L12" s="1184">
        <v>0</v>
      </c>
      <c r="M12" s="1184">
        <v>0</v>
      </c>
      <c r="N12" s="1185">
        <v>0</v>
      </c>
      <c r="O12" s="16"/>
      <c r="P12"/>
      <c r="Q12"/>
    </row>
    <row r="13" spans="1:17" ht="15" customHeight="1">
      <c r="A13" s="2155" t="s">
        <v>451</v>
      </c>
      <c r="B13" s="602">
        <v>2008</v>
      </c>
      <c r="C13" s="1177">
        <v>0</v>
      </c>
      <c r="D13" s="1178">
        <v>0</v>
      </c>
      <c r="E13" s="1178">
        <v>0</v>
      </c>
      <c r="F13" s="1178">
        <v>0</v>
      </c>
      <c r="G13" s="1178">
        <v>0</v>
      </c>
      <c r="H13" s="1178">
        <v>0</v>
      </c>
      <c r="I13" s="1178">
        <v>0</v>
      </c>
      <c r="J13" s="1178">
        <v>0</v>
      </c>
      <c r="K13" s="1178">
        <v>0</v>
      </c>
      <c r="L13" s="1178">
        <v>0</v>
      </c>
      <c r="M13" s="1178">
        <v>0</v>
      </c>
      <c r="N13" s="1179">
        <v>0</v>
      </c>
      <c r="O13" s="16"/>
      <c r="P13"/>
      <c r="Q13"/>
    </row>
    <row r="14" spans="1:17" ht="15" customHeight="1" thickBot="1">
      <c r="A14" s="2156"/>
      <c r="B14" s="604">
        <v>2009</v>
      </c>
      <c r="C14" s="1177">
        <v>0</v>
      </c>
      <c r="D14" s="1178">
        <v>0</v>
      </c>
      <c r="E14" s="1178">
        <v>0</v>
      </c>
      <c r="F14" s="1178">
        <v>0</v>
      </c>
      <c r="G14" s="1178">
        <v>0</v>
      </c>
      <c r="H14" s="1178">
        <v>0</v>
      </c>
      <c r="I14" s="1178">
        <v>0</v>
      </c>
      <c r="J14" s="1178">
        <v>0</v>
      </c>
      <c r="K14" s="1178">
        <v>0</v>
      </c>
      <c r="L14" s="1178">
        <v>0</v>
      </c>
      <c r="M14" s="1178">
        <v>0</v>
      </c>
      <c r="N14" s="1179">
        <v>0</v>
      </c>
      <c r="O14" s="16"/>
      <c r="P14"/>
      <c r="Q14"/>
    </row>
    <row r="15" spans="1:17" ht="15" customHeight="1">
      <c r="A15" s="2157" t="s">
        <v>62</v>
      </c>
      <c r="B15" s="602">
        <v>2008</v>
      </c>
      <c r="C15" s="1167">
        <v>10</v>
      </c>
      <c r="D15" s="1168">
        <v>7</v>
      </c>
      <c r="E15" s="1168">
        <v>8</v>
      </c>
      <c r="F15" s="1168">
        <v>8</v>
      </c>
      <c r="G15" s="1168">
        <v>10</v>
      </c>
      <c r="H15" s="1168">
        <v>11</v>
      </c>
      <c r="I15" s="1168">
        <v>6</v>
      </c>
      <c r="J15" s="1168">
        <v>7</v>
      </c>
      <c r="K15" s="1168">
        <v>8</v>
      </c>
      <c r="L15" s="1168">
        <v>13</v>
      </c>
      <c r="M15" s="1168">
        <v>8</v>
      </c>
      <c r="N15" s="1169">
        <v>4</v>
      </c>
      <c r="O15" s="16"/>
      <c r="P15"/>
      <c r="Q15"/>
    </row>
    <row r="16" spans="1:17" ht="15" customHeight="1" thickBot="1">
      <c r="A16" s="2158"/>
      <c r="B16" s="604">
        <v>2009</v>
      </c>
      <c r="C16" s="1186">
        <v>6</v>
      </c>
      <c r="D16" s="1181">
        <v>5</v>
      </c>
      <c r="E16" s="1181">
        <v>4</v>
      </c>
      <c r="F16" s="1181">
        <v>16</v>
      </c>
      <c r="G16" s="1181">
        <v>5</v>
      </c>
      <c r="H16" s="1181">
        <v>9</v>
      </c>
      <c r="I16" s="1181">
        <v>11</v>
      </c>
      <c r="J16" s="1181">
        <v>7</v>
      </c>
      <c r="K16" s="1181">
        <v>8</v>
      </c>
      <c r="L16" s="1181">
        <v>10</v>
      </c>
      <c r="M16" s="1181">
        <v>8</v>
      </c>
      <c r="N16" s="1182">
        <v>11</v>
      </c>
      <c r="O16" s="16"/>
      <c r="P16"/>
      <c r="Q16"/>
    </row>
    <row r="17" spans="1:17" ht="15" customHeight="1">
      <c r="A17" s="2098" t="s">
        <v>63</v>
      </c>
      <c r="B17" s="602">
        <v>2008</v>
      </c>
      <c r="C17" s="1167">
        <v>2</v>
      </c>
      <c r="D17" s="1168">
        <v>2</v>
      </c>
      <c r="E17" s="1168">
        <v>3</v>
      </c>
      <c r="F17" s="1168">
        <v>5</v>
      </c>
      <c r="G17" s="1168">
        <v>10</v>
      </c>
      <c r="H17" s="1168">
        <v>25</v>
      </c>
      <c r="I17" s="1168">
        <v>18</v>
      </c>
      <c r="J17" s="1168">
        <v>12</v>
      </c>
      <c r="K17" s="1168">
        <v>10</v>
      </c>
      <c r="L17" s="1168">
        <v>5</v>
      </c>
      <c r="M17" s="1168">
        <v>5</v>
      </c>
      <c r="N17" s="1169">
        <v>3</v>
      </c>
      <c r="O17" s="16"/>
      <c r="P17"/>
      <c r="Q17"/>
    </row>
    <row r="18" spans="1:17" ht="15" customHeight="1" thickBot="1">
      <c r="A18" s="2099"/>
      <c r="B18" s="604">
        <v>2009</v>
      </c>
      <c r="C18" s="1186">
        <v>2</v>
      </c>
      <c r="D18" s="1181">
        <v>2</v>
      </c>
      <c r="E18" s="1181">
        <v>3</v>
      </c>
      <c r="F18" s="1181">
        <v>5</v>
      </c>
      <c r="G18" s="1181">
        <v>10</v>
      </c>
      <c r="H18" s="1181">
        <v>25</v>
      </c>
      <c r="I18" s="1181">
        <v>18</v>
      </c>
      <c r="J18" s="1181">
        <v>12</v>
      </c>
      <c r="K18" s="1181">
        <v>10</v>
      </c>
      <c r="L18" s="1181">
        <v>5</v>
      </c>
      <c r="M18" s="1181">
        <v>5</v>
      </c>
      <c r="N18" s="1182">
        <v>3</v>
      </c>
      <c r="O18" s="16"/>
      <c r="P18"/>
      <c r="Q18"/>
    </row>
    <row r="19" spans="1:17" ht="15" customHeight="1">
      <c r="A19" s="2098" t="s">
        <v>64</v>
      </c>
      <c r="B19" s="602">
        <v>2008</v>
      </c>
      <c r="C19" s="1167">
        <v>9</v>
      </c>
      <c r="D19" s="1168">
        <v>9</v>
      </c>
      <c r="E19" s="1168">
        <v>9</v>
      </c>
      <c r="F19" s="1168">
        <v>7</v>
      </c>
      <c r="G19" s="1168">
        <v>8</v>
      </c>
      <c r="H19" s="1168">
        <v>8</v>
      </c>
      <c r="I19" s="1168">
        <v>11</v>
      </c>
      <c r="J19" s="1168">
        <v>8</v>
      </c>
      <c r="K19" s="1168">
        <v>8</v>
      </c>
      <c r="L19" s="1168">
        <v>8</v>
      </c>
      <c r="M19" s="1168">
        <v>7</v>
      </c>
      <c r="N19" s="1169">
        <v>8</v>
      </c>
      <c r="O19" s="16"/>
      <c r="P19"/>
      <c r="Q19"/>
    </row>
    <row r="20" spans="1:17" ht="15" customHeight="1" thickBot="1">
      <c r="A20" s="2099"/>
      <c r="B20" s="604">
        <v>2009</v>
      </c>
      <c r="C20" s="1186">
        <v>7</v>
      </c>
      <c r="D20" s="1181">
        <v>6</v>
      </c>
      <c r="E20" s="1181">
        <v>8</v>
      </c>
      <c r="F20" s="1181">
        <v>8</v>
      </c>
      <c r="G20" s="1181">
        <v>8</v>
      </c>
      <c r="H20" s="1181">
        <v>11</v>
      </c>
      <c r="I20" s="1181">
        <v>12</v>
      </c>
      <c r="J20" s="1181">
        <v>10</v>
      </c>
      <c r="K20" s="1181">
        <v>6</v>
      </c>
      <c r="L20" s="1181">
        <v>9</v>
      </c>
      <c r="M20" s="1181">
        <v>7</v>
      </c>
      <c r="N20" s="1182">
        <v>8</v>
      </c>
      <c r="O20"/>
      <c r="P20"/>
      <c r="Q20"/>
    </row>
    <row r="21" spans="1:17" ht="15" customHeight="1">
      <c r="A21" s="2098" t="s">
        <v>65</v>
      </c>
      <c r="B21" s="602">
        <v>2008</v>
      </c>
      <c r="C21" s="1167">
        <v>4</v>
      </c>
      <c r="D21" s="1168">
        <v>3.22</v>
      </c>
      <c r="E21" s="1168">
        <v>3.4</v>
      </c>
      <c r="F21" s="1168">
        <v>3</v>
      </c>
      <c r="G21" s="1168">
        <v>2</v>
      </c>
      <c r="H21" s="1168">
        <v>4.11</v>
      </c>
      <c r="I21" s="1168">
        <v>10.7</v>
      </c>
      <c r="J21" s="1168">
        <v>13.06</v>
      </c>
      <c r="K21" s="1168">
        <v>20</v>
      </c>
      <c r="L21" s="1168">
        <v>14.4</v>
      </c>
      <c r="M21" s="1168">
        <v>15</v>
      </c>
      <c r="N21" s="1169">
        <v>8</v>
      </c>
      <c r="O21"/>
      <c r="P21"/>
      <c r="Q21"/>
    </row>
    <row r="22" spans="1:14" ht="15" customHeight="1" thickBot="1">
      <c r="A22" s="2099"/>
      <c r="B22" s="604">
        <v>2009</v>
      </c>
      <c r="C22" s="1186">
        <v>10</v>
      </c>
      <c r="D22" s="1181">
        <v>10</v>
      </c>
      <c r="E22" s="1181">
        <v>8</v>
      </c>
      <c r="F22" s="1181">
        <v>11</v>
      </c>
      <c r="G22" s="1181">
        <v>6</v>
      </c>
      <c r="H22" s="1181">
        <v>8</v>
      </c>
      <c r="I22" s="1181">
        <v>10</v>
      </c>
      <c r="J22" s="1181">
        <v>8</v>
      </c>
      <c r="K22" s="1181">
        <v>7</v>
      </c>
      <c r="L22" s="1181">
        <v>8</v>
      </c>
      <c r="M22" s="1181">
        <v>6</v>
      </c>
      <c r="N22" s="1182">
        <v>8</v>
      </c>
    </row>
    <row r="23" spans="1:14" ht="15" customHeight="1">
      <c r="A23" s="2098" t="s">
        <v>66</v>
      </c>
      <c r="B23" s="602">
        <v>2008</v>
      </c>
      <c r="C23" s="1167">
        <v>7</v>
      </c>
      <c r="D23" s="1168">
        <v>8</v>
      </c>
      <c r="E23" s="1168">
        <v>9</v>
      </c>
      <c r="F23" s="1168">
        <v>9</v>
      </c>
      <c r="G23" s="1168">
        <v>7</v>
      </c>
      <c r="H23" s="1168">
        <v>9</v>
      </c>
      <c r="I23" s="1168">
        <v>6</v>
      </c>
      <c r="J23" s="1168">
        <v>7</v>
      </c>
      <c r="K23" s="1168">
        <v>8</v>
      </c>
      <c r="L23" s="1168">
        <v>10</v>
      </c>
      <c r="M23" s="1168">
        <v>10</v>
      </c>
      <c r="N23" s="1169">
        <v>10</v>
      </c>
    </row>
    <row r="24" spans="1:14" ht="15" customHeight="1" thickBot="1">
      <c r="A24" s="2099"/>
      <c r="B24" s="604">
        <v>2009</v>
      </c>
      <c r="C24" s="1186">
        <v>8</v>
      </c>
      <c r="D24" s="1181">
        <v>8</v>
      </c>
      <c r="E24" s="1181">
        <v>7</v>
      </c>
      <c r="F24" s="1181">
        <v>9</v>
      </c>
      <c r="G24" s="1181">
        <v>8</v>
      </c>
      <c r="H24" s="1181">
        <v>7</v>
      </c>
      <c r="I24" s="1181">
        <v>9</v>
      </c>
      <c r="J24" s="1181">
        <v>9</v>
      </c>
      <c r="K24" s="1181">
        <v>9</v>
      </c>
      <c r="L24" s="1181">
        <v>9</v>
      </c>
      <c r="M24" s="1181">
        <v>8</v>
      </c>
      <c r="N24" s="1182">
        <v>9</v>
      </c>
    </row>
    <row r="25" spans="1:14" ht="15" customHeight="1">
      <c r="A25" s="2147" t="s">
        <v>452</v>
      </c>
      <c r="B25" s="602">
        <v>2008</v>
      </c>
      <c r="C25" s="473">
        <v>0</v>
      </c>
      <c r="D25" s="468">
        <v>0</v>
      </c>
      <c r="E25" s="468">
        <v>0</v>
      </c>
      <c r="F25" s="468">
        <v>0</v>
      </c>
      <c r="G25" s="468">
        <v>0</v>
      </c>
      <c r="H25" s="468">
        <v>0</v>
      </c>
      <c r="I25" s="468">
        <v>0</v>
      </c>
      <c r="J25" s="468">
        <v>0</v>
      </c>
      <c r="K25" s="468">
        <v>0</v>
      </c>
      <c r="L25" s="468">
        <v>0</v>
      </c>
      <c r="M25" s="468">
        <v>0</v>
      </c>
      <c r="N25" s="469">
        <v>0</v>
      </c>
    </row>
    <row r="26" spans="1:14" ht="15" customHeight="1" thickBot="1">
      <c r="A26" s="2148"/>
      <c r="B26" s="604">
        <v>2009</v>
      </c>
      <c r="C26" s="1183">
        <v>0</v>
      </c>
      <c r="D26" s="1184">
        <v>0</v>
      </c>
      <c r="E26" s="1184">
        <v>0</v>
      </c>
      <c r="F26" s="1184">
        <v>0</v>
      </c>
      <c r="G26" s="1184">
        <v>0</v>
      </c>
      <c r="H26" s="1184">
        <v>0</v>
      </c>
      <c r="I26" s="1184">
        <v>0</v>
      </c>
      <c r="J26" s="1184">
        <v>0</v>
      </c>
      <c r="K26" s="1184">
        <v>0</v>
      </c>
      <c r="L26" s="1184">
        <v>0</v>
      </c>
      <c r="M26" s="1184">
        <v>0</v>
      </c>
      <c r="N26" s="1185">
        <v>0</v>
      </c>
    </row>
    <row r="27" spans="1:14" ht="15" customHeight="1">
      <c r="A27" s="234" t="s">
        <v>496</v>
      </c>
      <c r="B27" s="67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</row>
    <row r="28" spans="1:14" ht="15" customHeight="1">
      <c r="A28" s="234" t="s">
        <v>429</v>
      </c>
      <c r="B28" s="67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</row>
  </sheetData>
  <mergeCells count="16">
    <mergeCell ref="I1:N1"/>
    <mergeCell ref="A7:A8"/>
    <mergeCell ref="A3:A4"/>
    <mergeCell ref="A5:A6"/>
    <mergeCell ref="A19:A20"/>
    <mergeCell ref="A1:G1"/>
    <mergeCell ref="A25:A26"/>
    <mergeCell ref="C7:N7"/>
    <mergeCell ref="C8:N8"/>
    <mergeCell ref="A9:A10"/>
    <mergeCell ref="A13:A14"/>
    <mergeCell ref="A11:A12"/>
    <mergeCell ref="A15:A16"/>
    <mergeCell ref="A17:A18"/>
    <mergeCell ref="A21:A22"/>
    <mergeCell ref="A23:A2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 topLeftCell="A3">
      <selection activeCell="B31" sqref="B31"/>
    </sheetView>
  </sheetViews>
  <sheetFormatPr defaultColWidth="8.8515625" defaultRowHeight="12.75"/>
  <cols>
    <col min="1" max="1" width="34.7109375" style="3" customWidth="1"/>
    <col min="2" max="2" width="11.7109375" style="3" customWidth="1"/>
    <col min="3" max="3" width="12.57421875" style="3" customWidth="1"/>
    <col min="4" max="4" width="8.8515625" style="3" customWidth="1"/>
    <col min="5" max="5" width="7.7109375" style="3" customWidth="1"/>
    <col min="6" max="7" width="7.140625" style="3" customWidth="1"/>
    <col min="8" max="9" width="9.7109375" style="3" customWidth="1"/>
    <col min="10" max="13" width="6.7109375" style="3" customWidth="1"/>
    <col min="14" max="16384" width="8.8515625" style="3" customWidth="1"/>
  </cols>
  <sheetData>
    <row r="1" spans="1:13" ht="21" customHeight="1" thickBot="1">
      <c r="A1" s="2053" t="s">
        <v>900</v>
      </c>
      <c r="B1" s="2053"/>
      <c r="C1" s="2053"/>
      <c r="D1" s="2053"/>
      <c r="E1" s="2053"/>
      <c r="F1" s="2053"/>
      <c r="M1" s="63" t="s">
        <v>50</v>
      </c>
    </row>
    <row r="2" spans="1:13" ht="30" customHeight="1" thickBot="1">
      <c r="A2" s="2060" t="s">
        <v>20</v>
      </c>
      <c r="B2" s="2163" t="s">
        <v>57</v>
      </c>
      <c r="C2" s="2164"/>
      <c r="D2" s="2163" t="s">
        <v>816</v>
      </c>
      <c r="E2" s="2165"/>
      <c r="F2" s="2166" t="s">
        <v>58</v>
      </c>
      <c r="G2" s="2167"/>
      <c r="H2" s="2163" t="s">
        <v>106</v>
      </c>
      <c r="I2" s="2165"/>
      <c r="J2" s="2160" t="s">
        <v>48</v>
      </c>
      <c r="K2" s="2160"/>
      <c r="L2" s="2161" t="s">
        <v>49</v>
      </c>
      <c r="M2" s="2162"/>
    </row>
    <row r="3" spans="1:13" ht="15" customHeight="1" thickBot="1">
      <c r="A3" s="2061"/>
      <c r="B3" s="306">
        <v>2008</v>
      </c>
      <c r="C3" s="111">
        <v>2009</v>
      </c>
      <c r="D3" s="306">
        <v>2008</v>
      </c>
      <c r="E3" s="111">
        <v>2009</v>
      </c>
      <c r="F3" s="306">
        <v>2008</v>
      </c>
      <c r="G3" s="111">
        <v>2009</v>
      </c>
      <c r="H3" s="306">
        <v>2008</v>
      </c>
      <c r="I3" s="111">
        <v>2009</v>
      </c>
      <c r="J3" s="306">
        <v>2008</v>
      </c>
      <c r="K3" s="111">
        <v>2009</v>
      </c>
      <c r="L3" s="306">
        <v>2008</v>
      </c>
      <c r="M3" s="111">
        <v>2009</v>
      </c>
    </row>
    <row r="4" spans="1:15" ht="15" customHeight="1">
      <c r="A4" s="1187" t="s">
        <v>67</v>
      </c>
      <c r="B4" s="1167">
        <v>1</v>
      </c>
      <c r="C4" s="1169">
        <v>1</v>
      </c>
      <c r="D4" s="1174">
        <v>1</v>
      </c>
      <c r="E4" s="1169">
        <v>1</v>
      </c>
      <c r="F4" s="1174">
        <v>2</v>
      </c>
      <c r="G4" s="1169">
        <v>2</v>
      </c>
      <c r="H4" s="1174">
        <v>95</v>
      </c>
      <c r="I4" s="1169">
        <v>95</v>
      </c>
      <c r="J4" s="1174">
        <v>1</v>
      </c>
      <c r="K4" s="1188">
        <v>1</v>
      </c>
      <c r="L4" s="1174">
        <v>0</v>
      </c>
      <c r="M4" s="1169">
        <v>0</v>
      </c>
      <c r="N4" s="307"/>
      <c r="O4" s="307"/>
    </row>
    <row r="5" spans="1:15" ht="15" customHeight="1">
      <c r="A5" s="1158" t="s">
        <v>60</v>
      </c>
      <c r="B5" s="1189">
        <v>12</v>
      </c>
      <c r="C5" s="1190">
        <v>10</v>
      </c>
      <c r="D5" s="1191">
        <v>0</v>
      </c>
      <c r="E5" s="1190">
        <v>0</v>
      </c>
      <c r="F5" s="1191">
        <v>70</v>
      </c>
      <c r="G5" s="1190">
        <v>60</v>
      </c>
      <c r="H5" s="1191">
        <v>1</v>
      </c>
      <c r="I5" s="1190">
        <v>15</v>
      </c>
      <c r="J5" s="1191">
        <v>17</v>
      </c>
      <c r="K5" s="1192">
        <v>15</v>
      </c>
      <c r="L5" s="1191">
        <v>0</v>
      </c>
      <c r="M5" s="1190">
        <v>0</v>
      </c>
      <c r="N5" s="307"/>
      <c r="O5" s="307"/>
    </row>
    <row r="6" spans="1:15" ht="15" customHeight="1">
      <c r="A6" s="1158" t="s">
        <v>61</v>
      </c>
      <c r="B6" s="1193" t="s">
        <v>425</v>
      </c>
      <c r="C6" s="1194" t="s">
        <v>25</v>
      </c>
      <c r="D6" s="1195" t="s">
        <v>425</v>
      </c>
      <c r="E6" s="1194" t="s">
        <v>25</v>
      </c>
      <c r="F6" s="1195" t="s">
        <v>425</v>
      </c>
      <c r="G6" s="1194" t="s">
        <v>25</v>
      </c>
      <c r="H6" s="1195" t="s">
        <v>425</v>
      </c>
      <c r="I6" s="1194" t="s">
        <v>25</v>
      </c>
      <c r="J6" s="1195" t="s">
        <v>425</v>
      </c>
      <c r="K6" s="1196" t="s">
        <v>25</v>
      </c>
      <c r="L6" s="1195" t="s">
        <v>425</v>
      </c>
      <c r="M6" s="1194" t="s">
        <v>25</v>
      </c>
      <c r="N6" s="6"/>
      <c r="O6" s="6"/>
    </row>
    <row r="7" spans="1:15" ht="15" customHeight="1">
      <c r="A7" s="437" t="s">
        <v>453</v>
      </c>
      <c r="B7" s="1197">
        <v>0</v>
      </c>
      <c r="C7" s="427">
        <v>95</v>
      </c>
      <c r="D7" s="1198">
        <v>0</v>
      </c>
      <c r="E7" s="427">
        <v>0</v>
      </c>
      <c r="F7" s="1198">
        <v>0</v>
      </c>
      <c r="G7" s="427">
        <v>5</v>
      </c>
      <c r="H7" s="1198">
        <v>0</v>
      </c>
      <c r="I7" s="427">
        <v>0</v>
      </c>
      <c r="J7" s="1198">
        <v>0</v>
      </c>
      <c r="K7" s="1199">
        <v>0</v>
      </c>
      <c r="L7" s="1198">
        <v>0</v>
      </c>
      <c r="M7" s="427">
        <v>0</v>
      </c>
      <c r="N7" s="6"/>
      <c r="O7" s="6"/>
    </row>
    <row r="8" spans="1:15" ht="15" customHeight="1">
      <c r="A8" s="437" t="s">
        <v>454</v>
      </c>
      <c r="B8" s="1193">
        <v>0</v>
      </c>
      <c r="C8" s="427">
        <v>0</v>
      </c>
      <c r="D8" s="1195">
        <v>0</v>
      </c>
      <c r="E8" s="427">
        <v>0</v>
      </c>
      <c r="F8" s="1195">
        <v>0</v>
      </c>
      <c r="G8" s="427">
        <v>0</v>
      </c>
      <c r="H8" s="1195">
        <v>0</v>
      </c>
      <c r="I8" s="427">
        <v>0</v>
      </c>
      <c r="J8" s="1195">
        <v>0</v>
      </c>
      <c r="K8" s="1199">
        <v>0</v>
      </c>
      <c r="L8" s="1195">
        <v>0</v>
      </c>
      <c r="M8" s="427">
        <v>0</v>
      </c>
      <c r="N8" s="6"/>
      <c r="O8" s="6"/>
    </row>
    <row r="9" spans="1:15" ht="15" customHeight="1">
      <c r="A9" s="437" t="s">
        <v>451</v>
      </c>
      <c r="B9" s="1193">
        <v>0</v>
      </c>
      <c r="C9" s="427">
        <v>0</v>
      </c>
      <c r="D9" s="1195">
        <v>0</v>
      </c>
      <c r="E9" s="427">
        <v>0</v>
      </c>
      <c r="F9" s="1195">
        <v>0</v>
      </c>
      <c r="G9" s="427">
        <v>0</v>
      </c>
      <c r="H9" s="1195">
        <v>0</v>
      </c>
      <c r="I9" s="427">
        <v>0</v>
      </c>
      <c r="J9" s="1195">
        <v>0</v>
      </c>
      <c r="K9" s="1199">
        <v>0</v>
      </c>
      <c r="L9" s="1195">
        <v>0</v>
      </c>
      <c r="M9" s="427">
        <v>0</v>
      </c>
      <c r="N9" s="6"/>
      <c r="O9" s="6"/>
    </row>
    <row r="10" spans="1:15" ht="15" customHeight="1">
      <c r="A10" s="1158" t="s">
        <v>62</v>
      </c>
      <c r="B10" s="1200">
        <v>7</v>
      </c>
      <c r="C10" s="1190">
        <v>7</v>
      </c>
      <c r="D10" s="1191">
        <v>0</v>
      </c>
      <c r="E10" s="1190">
        <v>0</v>
      </c>
      <c r="F10" s="1191">
        <v>2</v>
      </c>
      <c r="G10" s="1190">
        <v>2</v>
      </c>
      <c r="H10" s="1191">
        <v>90</v>
      </c>
      <c r="I10" s="1190">
        <v>90</v>
      </c>
      <c r="J10" s="1191">
        <v>1</v>
      </c>
      <c r="K10" s="1192">
        <v>1</v>
      </c>
      <c r="L10" s="1191">
        <v>0</v>
      </c>
      <c r="M10" s="1201">
        <v>0</v>
      </c>
      <c r="N10" s="307"/>
      <c r="O10" s="307"/>
    </row>
    <row r="11" spans="1:15" ht="15" customHeight="1">
      <c r="A11" s="1158" t="s">
        <v>63</v>
      </c>
      <c r="B11" s="1189">
        <v>10</v>
      </c>
      <c r="C11" s="1190">
        <v>10</v>
      </c>
      <c r="D11" s="1191">
        <v>10</v>
      </c>
      <c r="E11" s="1190">
        <v>10</v>
      </c>
      <c r="F11" s="1191">
        <v>10</v>
      </c>
      <c r="G11" s="1190">
        <v>10</v>
      </c>
      <c r="H11" s="1191">
        <v>0</v>
      </c>
      <c r="I11" s="1190">
        <v>0</v>
      </c>
      <c r="J11" s="1191">
        <v>70</v>
      </c>
      <c r="K11" s="1192">
        <v>70</v>
      </c>
      <c r="L11" s="1191">
        <v>0</v>
      </c>
      <c r="M11" s="1190">
        <v>0</v>
      </c>
      <c r="N11" s="307"/>
      <c r="O11" s="307"/>
    </row>
    <row r="12" spans="1:15" ht="15" customHeight="1">
      <c r="A12" s="1158" t="s">
        <v>64</v>
      </c>
      <c r="B12" s="1189">
        <v>26</v>
      </c>
      <c r="C12" s="1190">
        <v>15</v>
      </c>
      <c r="D12" s="1191">
        <v>31</v>
      </c>
      <c r="E12" s="1190">
        <v>30</v>
      </c>
      <c r="F12" s="1191">
        <v>14</v>
      </c>
      <c r="G12" s="1190">
        <v>23</v>
      </c>
      <c r="H12" s="1191">
        <v>5</v>
      </c>
      <c r="I12" s="1190">
        <v>5</v>
      </c>
      <c r="J12" s="1191">
        <v>8</v>
      </c>
      <c r="K12" s="1192">
        <v>11</v>
      </c>
      <c r="L12" s="1191">
        <v>16</v>
      </c>
      <c r="M12" s="1190">
        <v>16</v>
      </c>
      <c r="N12" s="307"/>
      <c r="O12" s="307"/>
    </row>
    <row r="13" spans="1:15" ht="15" customHeight="1">
      <c r="A13" s="1158" t="s">
        <v>65</v>
      </c>
      <c r="B13" s="1170">
        <v>0</v>
      </c>
      <c r="C13" s="1172">
        <v>0</v>
      </c>
      <c r="D13" s="1176">
        <v>0</v>
      </c>
      <c r="E13" s="1172">
        <v>0</v>
      </c>
      <c r="F13" s="1176">
        <v>0</v>
      </c>
      <c r="G13" s="1172">
        <v>0</v>
      </c>
      <c r="H13" s="1176">
        <v>100</v>
      </c>
      <c r="I13" s="1172">
        <v>100</v>
      </c>
      <c r="J13" s="1176">
        <v>0</v>
      </c>
      <c r="K13" s="1202">
        <v>0</v>
      </c>
      <c r="L13" s="1176">
        <v>0</v>
      </c>
      <c r="M13" s="1172">
        <v>0</v>
      </c>
      <c r="N13" s="307"/>
      <c r="O13" s="307"/>
    </row>
    <row r="14" spans="1:15" ht="15" customHeight="1">
      <c r="A14" s="1158" t="s">
        <v>66</v>
      </c>
      <c r="B14" s="1189">
        <v>4</v>
      </c>
      <c r="C14" s="1190">
        <v>5</v>
      </c>
      <c r="D14" s="1191">
        <v>8</v>
      </c>
      <c r="E14" s="1190">
        <v>4</v>
      </c>
      <c r="F14" s="1191">
        <v>22</v>
      </c>
      <c r="G14" s="1190">
        <v>25</v>
      </c>
      <c r="H14" s="1191">
        <v>33</v>
      </c>
      <c r="I14" s="1190">
        <v>42</v>
      </c>
      <c r="J14" s="1191">
        <v>1</v>
      </c>
      <c r="K14" s="1192">
        <v>1</v>
      </c>
      <c r="L14" s="1191">
        <v>32</v>
      </c>
      <c r="M14" s="1190">
        <v>23</v>
      </c>
      <c r="N14" s="307"/>
      <c r="O14" s="307"/>
    </row>
    <row r="15" spans="1:13" ht="15" customHeight="1" thickBot="1">
      <c r="A15" s="1159" t="s">
        <v>452</v>
      </c>
      <c r="B15" s="1193">
        <v>0</v>
      </c>
      <c r="C15" s="427">
        <v>0</v>
      </c>
      <c r="D15" s="1195">
        <v>0</v>
      </c>
      <c r="E15" s="427">
        <v>0</v>
      </c>
      <c r="F15" s="1195">
        <v>0</v>
      </c>
      <c r="G15" s="427">
        <v>0</v>
      </c>
      <c r="H15" s="1195">
        <v>0</v>
      </c>
      <c r="I15" s="427">
        <v>0</v>
      </c>
      <c r="J15" s="1195">
        <v>0</v>
      </c>
      <c r="K15" s="1199">
        <v>0</v>
      </c>
      <c r="L15" s="1195">
        <v>0</v>
      </c>
      <c r="M15" s="427">
        <v>0</v>
      </c>
    </row>
    <row r="16" spans="1:15" ht="15" customHeight="1" thickBot="1">
      <c r="A16" s="1373" t="s">
        <v>59</v>
      </c>
      <c r="B16" s="1203">
        <f aca="true" t="shared" si="0" ref="B16:L16">(B20/700)*100</f>
        <v>8.571428571428571</v>
      </c>
      <c r="C16" s="1204">
        <f t="shared" si="0"/>
        <v>6.857142857142858</v>
      </c>
      <c r="D16" s="1203">
        <f t="shared" si="0"/>
        <v>7.142857142857142</v>
      </c>
      <c r="E16" s="1204">
        <f t="shared" si="0"/>
        <v>6.428571428571428</v>
      </c>
      <c r="F16" s="1203">
        <f t="shared" si="0"/>
        <v>17.142857142857142</v>
      </c>
      <c r="G16" s="1204">
        <f t="shared" si="0"/>
        <v>17.42857142857143</v>
      </c>
      <c r="H16" s="1203">
        <f t="shared" si="0"/>
        <v>46.285714285714285</v>
      </c>
      <c r="I16" s="1204">
        <f t="shared" si="0"/>
        <v>49.57142857142857</v>
      </c>
      <c r="J16" s="1203">
        <f t="shared" si="0"/>
        <v>14.000000000000002</v>
      </c>
      <c r="K16" s="1204">
        <f t="shared" si="0"/>
        <v>14.142857142857142</v>
      </c>
      <c r="L16" s="1205">
        <f t="shared" si="0"/>
        <v>6.857142857142858</v>
      </c>
      <c r="M16" s="1206">
        <f>(39/700)*100</f>
        <v>5.571428571428571</v>
      </c>
      <c r="N16" s="307"/>
      <c r="O16" s="307"/>
    </row>
    <row r="17" spans="1:14" ht="15" customHeight="1">
      <c r="A17" s="1163" t="s">
        <v>496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07"/>
    </row>
    <row r="18" ht="15" customHeight="1">
      <c r="A18" s="237" t="s">
        <v>429</v>
      </c>
    </row>
    <row r="19" ht="13.5" customHeight="1"/>
    <row r="20" spans="2:15" ht="12.75">
      <c r="B20" s="1895">
        <f aca="true" t="shared" si="1" ref="B20:M20">B4+B5+B10+B11+B12+B13+B14</f>
        <v>60</v>
      </c>
      <c r="C20" s="1895">
        <f t="shared" si="1"/>
        <v>48</v>
      </c>
      <c r="D20" s="1895">
        <f t="shared" si="1"/>
        <v>50</v>
      </c>
      <c r="E20" s="1895">
        <f t="shared" si="1"/>
        <v>45</v>
      </c>
      <c r="F20" s="1895">
        <f t="shared" si="1"/>
        <v>120</v>
      </c>
      <c r="G20" s="1895">
        <f t="shared" si="1"/>
        <v>122</v>
      </c>
      <c r="H20" s="1895">
        <f t="shared" si="1"/>
        <v>324</v>
      </c>
      <c r="I20" s="1895">
        <f t="shared" si="1"/>
        <v>347</v>
      </c>
      <c r="J20" s="1895">
        <f t="shared" si="1"/>
        <v>98</v>
      </c>
      <c r="K20" s="1895">
        <f t="shared" si="1"/>
        <v>99</v>
      </c>
      <c r="L20" s="1895">
        <f t="shared" si="1"/>
        <v>48</v>
      </c>
      <c r="M20" s="1895">
        <f t="shared" si="1"/>
        <v>39</v>
      </c>
      <c r="N20" s="1895">
        <f>B20+D20+F20+H20+J20+L20</f>
        <v>700</v>
      </c>
      <c r="O20" s="1895">
        <f>C20+E20+G20+I20+K20+M20</f>
        <v>700</v>
      </c>
    </row>
  </sheetData>
  <mergeCells count="8">
    <mergeCell ref="A1:F1"/>
    <mergeCell ref="A2:A3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workbookViewId="0" topLeftCell="A1">
      <selection activeCell="C34" sqref="C34"/>
    </sheetView>
  </sheetViews>
  <sheetFormatPr defaultColWidth="9.140625" defaultRowHeight="12.75"/>
  <cols>
    <col min="1" max="1" width="36.421875" style="0" customWidth="1"/>
    <col min="2" max="2" width="10.00390625" style="0" customWidth="1"/>
    <col min="3" max="3" width="11.28125" style="0" customWidth="1"/>
    <col min="4" max="5" width="5.28125" style="0" customWidth="1"/>
    <col min="6" max="6" width="11.421875" style="0" customWidth="1"/>
    <col min="7" max="7" width="10.7109375" style="0" customWidth="1"/>
    <col min="8" max="9" width="5.28125" style="0" customWidth="1"/>
    <col min="10" max="10" width="9.8515625" style="0" customWidth="1"/>
    <col min="11" max="11" width="10.28125" style="0" customWidth="1"/>
    <col min="12" max="13" width="5.28125" style="0" customWidth="1"/>
    <col min="14" max="14" width="8.140625" style="0" customWidth="1"/>
    <col min="15" max="15" width="8.57421875" style="0" customWidth="1"/>
    <col min="16" max="17" width="5.28125" style="0" customWidth="1"/>
    <col min="18" max="18" width="10.00390625" style="0" customWidth="1"/>
    <col min="19" max="19" width="10.28125" style="0" customWidth="1"/>
    <col min="20" max="21" width="5.28125" style="0" customWidth="1"/>
    <col min="22" max="22" width="12.00390625" style="0" customWidth="1"/>
    <col min="23" max="23" width="10.421875" style="0" customWidth="1"/>
  </cols>
  <sheetData>
    <row r="1" spans="1:5" ht="21" customHeight="1" thickBot="1">
      <c r="A1" s="2132" t="s">
        <v>901</v>
      </c>
      <c r="B1" s="2132"/>
      <c r="C1" s="2132"/>
      <c r="D1" s="2132"/>
      <c r="E1" s="2132"/>
    </row>
    <row r="2" spans="1:23" ht="15" customHeight="1" thickBot="1">
      <c r="A2" s="2126" t="s">
        <v>20</v>
      </c>
      <c r="B2" s="2050" t="s">
        <v>52</v>
      </c>
      <c r="C2" s="2052"/>
      <c r="D2" s="2052"/>
      <c r="E2" s="2051"/>
      <c r="F2" s="2050" t="s">
        <v>53</v>
      </c>
      <c r="G2" s="2052"/>
      <c r="H2" s="2052"/>
      <c r="I2" s="2051"/>
      <c r="J2" s="2124" t="s">
        <v>54</v>
      </c>
      <c r="K2" s="2171"/>
      <c r="L2" s="2171"/>
      <c r="M2" s="2125"/>
      <c r="N2" s="2050" t="s">
        <v>68</v>
      </c>
      <c r="O2" s="2052"/>
      <c r="P2" s="2052"/>
      <c r="Q2" s="2051"/>
      <c r="R2" s="2050" t="s">
        <v>55</v>
      </c>
      <c r="S2" s="2052"/>
      <c r="T2" s="2052"/>
      <c r="U2" s="2051"/>
      <c r="V2" s="2124" t="s">
        <v>549</v>
      </c>
      <c r="W2" s="2125"/>
    </row>
    <row r="3" spans="1:23" ht="30" customHeight="1" thickBot="1">
      <c r="A3" s="2168"/>
      <c r="B3" s="2050" t="s">
        <v>518</v>
      </c>
      <c r="C3" s="2051"/>
      <c r="D3" s="2050" t="s">
        <v>517</v>
      </c>
      <c r="E3" s="2051"/>
      <c r="F3" s="2050" t="s">
        <v>518</v>
      </c>
      <c r="G3" s="2051"/>
      <c r="H3" s="2050" t="s">
        <v>517</v>
      </c>
      <c r="I3" s="2051"/>
      <c r="J3" s="2050" t="s">
        <v>518</v>
      </c>
      <c r="K3" s="2051"/>
      <c r="L3" s="2050" t="s">
        <v>517</v>
      </c>
      <c r="M3" s="2051"/>
      <c r="N3" s="2050" t="s">
        <v>518</v>
      </c>
      <c r="O3" s="2051"/>
      <c r="P3" s="2050" t="s">
        <v>517</v>
      </c>
      <c r="Q3" s="2051"/>
      <c r="R3" s="2050" t="s">
        <v>518</v>
      </c>
      <c r="S3" s="2051"/>
      <c r="T3" s="2050" t="s">
        <v>517</v>
      </c>
      <c r="U3" s="2051"/>
      <c r="V3" s="2169"/>
      <c r="W3" s="2170"/>
    </row>
    <row r="4" spans="1:23" ht="15" customHeight="1" thickBot="1">
      <c r="A4" s="2127"/>
      <c r="B4" s="83">
        <v>2008</v>
      </c>
      <c r="C4" s="113">
        <v>2009</v>
      </c>
      <c r="D4" s="112">
        <v>2008</v>
      </c>
      <c r="E4" s="352">
        <v>2009</v>
      </c>
      <c r="F4" s="83">
        <v>2008</v>
      </c>
      <c r="G4" s="113">
        <v>2009</v>
      </c>
      <c r="H4" s="379">
        <v>2008</v>
      </c>
      <c r="I4" s="151">
        <v>2009</v>
      </c>
      <c r="J4" s="575">
        <v>2008</v>
      </c>
      <c r="K4" s="1751">
        <v>2009</v>
      </c>
      <c r="L4" s="379">
        <v>2008</v>
      </c>
      <c r="M4" s="151">
        <v>2009</v>
      </c>
      <c r="N4" s="477">
        <v>2008</v>
      </c>
      <c r="O4" s="151">
        <v>2009</v>
      </c>
      <c r="P4" s="371">
        <v>2008</v>
      </c>
      <c r="Q4" s="370">
        <v>2009</v>
      </c>
      <c r="R4" s="379">
        <v>2008</v>
      </c>
      <c r="S4" s="151">
        <v>2009</v>
      </c>
      <c r="T4" s="379">
        <v>2008</v>
      </c>
      <c r="U4" s="151">
        <v>2009</v>
      </c>
      <c r="V4" s="379">
        <v>2008</v>
      </c>
      <c r="W4" s="151">
        <v>2009</v>
      </c>
    </row>
    <row r="5" spans="1:23" ht="15" customHeight="1">
      <c r="A5" s="790" t="s">
        <v>67</v>
      </c>
      <c r="B5" s="950">
        <v>0</v>
      </c>
      <c r="C5" s="951">
        <v>0</v>
      </c>
      <c r="D5" s="944">
        <v>0</v>
      </c>
      <c r="E5" s="945">
        <v>0</v>
      </c>
      <c r="F5" s="283">
        <v>1136532.9</v>
      </c>
      <c r="G5" s="284">
        <v>993473.15</v>
      </c>
      <c r="H5" s="1484">
        <v>3.5</v>
      </c>
      <c r="I5" s="1485">
        <v>3.4</v>
      </c>
      <c r="J5" s="1483">
        <v>128323.2</v>
      </c>
      <c r="K5" s="284">
        <v>108794.11</v>
      </c>
      <c r="L5" s="946">
        <v>3</v>
      </c>
      <c r="M5" s="1485">
        <v>3</v>
      </c>
      <c r="N5" s="950">
        <v>0</v>
      </c>
      <c r="O5" s="951">
        <v>0</v>
      </c>
      <c r="P5" s="108">
        <v>0</v>
      </c>
      <c r="Q5" s="91">
        <v>0</v>
      </c>
      <c r="R5" s="283">
        <v>137051.73</v>
      </c>
      <c r="S5" s="284">
        <v>151949.64</v>
      </c>
      <c r="T5" s="108">
        <v>2</v>
      </c>
      <c r="U5" s="1693">
        <v>1.8</v>
      </c>
      <c r="V5" s="952">
        <f>B5*D5+F5*H5+J5*L5+N5*P5+R5*T5</f>
        <v>4636938.209999999</v>
      </c>
      <c r="W5" s="428">
        <f>C5*E5+G5*I5+K5*M5+O5*Q5+S5*U5</f>
        <v>3977700.392</v>
      </c>
    </row>
    <row r="6" spans="1:23" ht="15" customHeight="1">
      <c r="A6" s="242" t="s">
        <v>60</v>
      </c>
      <c r="B6" s="331">
        <v>109672</v>
      </c>
      <c r="C6" s="332">
        <v>64696</v>
      </c>
      <c r="D6" s="1486">
        <v>6.78</v>
      </c>
      <c r="E6" s="1487">
        <v>6.78</v>
      </c>
      <c r="F6" s="281">
        <v>2044.7</v>
      </c>
      <c r="G6" s="282">
        <v>22347.3</v>
      </c>
      <c r="H6" s="1486">
        <v>6.4</v>
      </c>
      <c r="I6" s="1487">
        <v>6.3</v>
      </c>
      <c r="J6" s="971">
        <v>0</v>
      </c>
      <c r="K6" s="332">
        <v>0</v>
      </c>
      <c r="L6" s="109">
        <v>0</v>
      </c>
      <c r="M6" s="43">
        <v>0</v>
      </c>
      <c r="N6" s="331">
        <v>0</v>
      </c>
      <c r="O6" s="332">
        <v>0</v>
      </c>
      <c r="P6" s="109">
        <v>0</v>
      </c>
      <c r="Q6" s="43">
        <v>0</v>
      </c>
      <c r="R6" s="331">
        <v>0</v>
      </c>
      <c r="S6" s="332">
        <v>0</v>
      </c>
      <c r="T6" s="109">
        <v>0</v>
      </c>
      <c r="U6" s="360">
        <v>0</v>
      </c>
      <c r="V6" s="676">
        <f>B6*D6+F6*H6+J6*L6+N6*P6+R6*T6</f>
        <v>756662.24</v>
      </c>
      <c r="W6" s="429">
        <f>C6*E6+G6*I6+K6*M6+O6*Q6+S6*U6</f>
        <v>579426.87</v>
      </c>
    </row>
    <row r="7" spans="1:23" ht="15" customHeight="1">
      <c r="A7" s="52" t="s">
        <v>556</v>
      </c>
      <c r="B7" s="278">
        <v>188243</v>
      </c>
      <c r="C7" s="277">
        <v>173024</v>
      </c>
      <c r="D7" s="424" t="s">
        <v>425</v>
      </c>
      <c r="E7" s="425" t="s">
        <v>25</v>
      </c>
      <c r="F7" s="276">
        <v>0</v>
      </c>
      <c r="G7" s="277">
        <v>0</v>
      </c>
      <c r="H7" s="289">
        <v>0</v>
      </c>
      <c r="I7" s="367">
        <v>0</v>
      </c>
      <c r="J7" s="724">
        <v>0</v>
      </c>
      <c r="K7" s="277">
        <v>0</v>
      </c>
      <c r="L7" s="372">
        <v>0</v>
      </c>
      <c r="M7" s="368">
        <v>0</v>
      </c>
      <c r="N7" s="276">
        <v>0</v>
      </c>
      <c r="O7" s="277">
        <v>0</v>
      </c>
      <c r="P7" s="372">
        <v>0</v>
      </c>
      <c r="Q7" s="368">
        <v>0</v>
      </c>
      <c r="R7" s="276">
        <v>0</v>
      </c>
      <c r="S7" s="277">
        <v>0</v>
      </c>
      <c r="T7" s="372">
        <v>0</v>
      </c>
      <c r="U7" s="1694">
        <v>0</v>
      </c>
      <c r="V7" s="676">
        <f>F7*H7+J7*L7+N7*P7+R7*T7</f>
        <v>0</v>
      </c>
      <c r="W7" s="429">
        <v>0</v>
      </c>
    </row>
    <row r="8" spans="1:23" ht="15" customHeight="1">
      <c r="A8" s="437" t="s">
        <v>453</v>
      </c>
      <c r="B8" s="278">
        <v>0</v>
      </c>
      <c r="C8" s="277">
        <v>82.5</v>
      </c>
      <c r="D8" s="424">
        <v>0</v>
      </c>
      <c r="E8" s="292">
        <v>5.25</v>
      </c>
      <c r="F8" s="278">
        <v>0</v>
      </c>
      <c r="G8" s="277">
        <v>0</v>
      </c>
      <c r="H8" s="289">
        <v>0</v>
      </c>
      <c r="I8" s="367">
        <v>0</v>
      </c>
      <c r="J8" s="424">
        <v>0</v>
      </c>
      <c r="K8" s="277">
        <v>0</v>
      </c>
      <c r="L8" s="372">
        <v>0</v>
      </c>
      <c r="M8" s="368">
        <v>0</v>
      </c>
      <c r="N8" s="278">
        <v>0</v>
      </c>
      <c r="O8" s="277">
        <v>0</v>
      </c>
      <c r="P8" s="372">
        <v>0</v>
      </c>
      <c r="Q8" s="368">
        <v>0</v>
      </c>
      <c r="R8" s="278">
        <v>0</v>
      </c>
      <c r="S8" s="277">
        <v>0</v>
      </c>
      <c r="T8" s="372">
        <v>0</v>
      </c>
      <c r="U8" s="1694">
        <v>0</v>
      </c>
      <c r="V8" s="676">
        <f>F8*H8+J8*L8+N8*P8+R8*T8</f>
        <v>0</v>
      </c>
      <c r="W8" s="429">
        <f aca="true" t="shared" si="0" ref="W8:W15">C8*E8+G8*I8+K8*M8+O8*Q8+S8*U8</f>
        <v>433.125</v>
      </c>
    </row>
    <row r="9" spans="1:23" ht="15" customHeight="1">
      <c r="A9" s="437" t="s">
        <v>455</v>
      </c>
      <c r="B9" s="278">
        <v>0</v>
      </c>
      <c r="C9" s="279">
        <v>0</v>
      </c>
      <c r="D9" s="424">
        <v>0</v>
      </c>
      <c r="E9" s="425">
        <v>0</v>
      </c>
      <c r="F9" s="278">
        <v>0</v>
      </c>
      <c r="G9" s="279">
        <v>0</v>
      </c>
      <c r="H9" s="424">
        <v>0</v>
      </c>
      <c r="I9" s="425">
        <v>0</v>
      </c>
      <c r="J9" s="424">
        <v>0</v>
      </c>
      <c r="K9" s="279">
        <v>0</v>
      </c>
      <c r="L9" s="424">
        <v>0</v>
      </c>
      <c r="M9" s="425">
        <v>0</v>
      </c>
      <c r="N9" s="278">
        <v>0</v>
      </c>
      <c r="O9" s="279">
        <v>0</v>
      </c>
      <c r="P9" s="424">
        <v>0</v>
      </c>
      <c r="Q9" s="425">
        <v>0</v>
      </c>
      <c r="R9" s="278">
        <v>0</v>
      </c>
      <c r="S9" s="279">
        <v>0</v>
      </c>
      <c r="T9" s="424">
        <v>0</v>
      </c>
      <c r="U9" s="1695">
        <v>0</v>
      </c>
      <c r="V9" s="293">
        <v>0</v>
      </c>
      <c r="W9" s="429">
        <f t="shared" si="0"/>
        <v>0</v>
      </c>
    </row>
    <row r="10" spans="1:23" ht="15" customHeight="1">
      <c r="A10" s="437" t="s">
        <v>465</v>
      </c>
      <c r="B10" s="278">
        <v>0</v>
      </c>
      <c r="C10" s="279">
        <v>0</v>
      </c>
      <c r="D10" s="424">
        <v>0</v>
      </c>
      <c r="E10" s="425">
        <v>0</v>
      </c>
      <c r="F10" s="278">
        <v>0</v>
      </c>
      <c r="G10" s="279">
        <v>0</v>
      </c>
      <c r="H10" s="424">
        <v>0</v>
      </c>
      <c r="I10" s="425">
        <v>0</v>
      </c>
      <c r="J10" s="424">
        <v>0</v>
      </c>
      <c r="K10" s="279">
        <v>0</v>
      </c>
      <c r="L10" s="424">
        <v>0</v>
      </c>
      <c r="M10" s="425">
        <v>0</v>
      </c>
      <c r="N10" s="278">
        <v>0</v>
      </c>
      <c r="O10" s="279">
        <v>0</v>
      </c>
      <c r="P10" s="424">
        <v>0</v>
      </c>
      <c r="Q10" s="425">
        <v>0</v>
      </c>
      <c r="R10" s="278">
        <v>0</v>
      </c>
      <c r="S10" s="279">
        <v>0</v>
      </c>
      <c r="T10" s="424">
        <v>0</v>
      </c>
      <c r="U10" s="1695">
        <v>0</v>
      </c>
      <c r="V10" s="293">
        <v>0</v>
      </c>
      <c r="W10" s="429">
        <f t="shared" si="0"/>
        <v>0</v>
      </c>
    </row>
    <row r="11" spans="1:23" ht="15" customHeight="1">
      <c r="A11" s="52" t="s">
        <v>62</v>
      </c>
      <c r="B11" s="281">
        <v>2254</v>
      </c>
      <c r="C11" s="282">
        <v>15954</v>
      </c>
      <c r="D11" s="1486">
        <v>0</v>
      </c>
      <c r="E11" s="1487">
        <v>3.14</v>
      </c>
      <c r="F11" s="281">
        <v>77932</v>
      </c>
      <c r="G11" s="282">
        <v>131891</v>
      </c>
      <c r="H11" s="1486">
        <v>2.7</v>
      </c>
      <c r="I11" s="1487">
        <v>3.34</v>
      </c>
      <c r="J11" s="1488">
        <v>8176</v>
      </c>
      <c r="K11" s="282">
        <v>9606</v>
      </c>
      <c r="L11" s="1486">
        <v>2.6</v>
      </c>
      <c r="M11" s="1487">
        <v>3.24</v>
      </c>
      <c r="N11" s="276">
        <v>0</v>
      </c>
      <c r="O11" s="277">
        <v>0</v>
      </c>
      <c r="P11" s="293">
        <v>0</v>
      </c>
      <c r="Q11" s="294">
        <v>0</v>
      </c>
      <c r="R11" s="276">
        <v>0</v>
      </c>
      <c r="S11" s="277">
        <v>0</v>
      </c>
      <c r="T11" s="293">
        <v>0</v>
      </c>
      <c r="U11" s="1142">
        <v>0</v>
      </c>
      <c r="V11" s="676">
        <f>B11*D11+F11*H11+J11*L11+N11*P11+R11*T11</f>
        <v>231674.00000000003</v>
      </c>
      <c r="W11" s="429">
        <f t="shared" si="0"/>
        <v>521734.94</v>
      </c>
    </row>
    <row r="12" spans="1:23" ht="15" customHeight="1">
      <c r="A12" s="758" t="s">
        <v>63</v>
      </c>
      <c r="B12" s="278">
        <v>0</v>
      </c>
      <c r="C12" s="279">
        <v>0</v>
      </c>
      <c r="D12" s="289">
        <v>0</v>
      </c>
      <c r="E12" s="367">
        <v>0</v>
      </c>
      <c r="F12" s="281">
        <v>28164</v>
      </c>
      <c r="G12" s="282">
        <v>24376</v>
      </c>
      <c r="H12" s="1486">
        <v>7.8</v>
      </c>
      <c r="I12" s="1487">
        <v>7.8</v>
      </c>
      <c r="J12" s="424">
        <v>0</v>
      </c>
      <c r="K12" s="279">
        <v>0</v>
      </c>
      <c r="L12" s="291">
        <v>0</v>
      </c>
      <c r="M12" s="292">
        <v>0</v>
      </c>
      <c r="N12" s="278">
        <v>0</v>
      </c>
      <c r="O12" s="279">
        <v>0</v>
      </c>
      <c r="P12" s="291">
        <v>0</v>
      </c>
      <c r="Q12" s="292">
        <v>0</v>
      </c>
      <c r="R12" s="278">
        <v>0</v>
      </c>
      <c r="S12" s="279">
        <v>0</v>
      </c>
      <c r="T12" s="291">
        <v>0</v>
      </c>
      <c r="U12" s="1696">
        <v>0</v>
      </c>
      <c r="V12" s="676">
        <f>B12*D12+F12*H12+J12*L12+N12*P12+R12*T12</f>
        <v>219679.19999999998</v>
      </c>
      <c r="W12" s="429">
        <f t="shared" si="0"/>
        <v>190132.8</v>
      </c>
    </row>
    <row r="13" spans="1:23" ht="15" customHeight="1">
      <c r="A13" s="758" t="s">
        <v>64</v>
      </c>
      <c r="B13" s="281">
        <v>163687</v>
      </c>
      <c r="C13" s="282">
        <v>127045</v>
      </c>
      <c r="D13" s="289">
        <v>6.3</v>
      </c>
      <c r="E13" s="367">
        <v>6.3</v>
      </c>
      <c r="F13" s="281">
        <v>7048</v>
      </c>
      <c r="G13" s="282">
        <v>5985</v>
      </c>
      <c r="H13" s="1486">
        <v>5.25</v>
      </c>
      <c r="I13" s="1487">
        <v>5.25</v>
      </c>
      <c r="J13" s="1488">
        <v>900</v>
      </c>
      <c r="K13" s="282">
        <v>1187</v>
      </c>
      <c r="L13" s="1486">
        <v>5.25</v>
      </c>
      <c r="M13" s="1487">
        <v>5.25</v>
      </c>
      <c r="N13" s="281">
        <v>1697</v>
      </c>
      <c r="O13" s="282">
        <v>1776</v>
      </c>
      <c r="P13" s="293">
        <v>3.25</v>
      </c>
      <c r="Q13" s="294">
        <v>3.25</v>
      </c>
      <c r="R13" s="281">
        <v>5289</v>
      </c>
      <c r="S13" s="282">
        <v>2912</v>
      </c>
      <c r="T13" s="293">
        <v>2.62</v>
      </c>
      <c r="U13" s="1142">
        <v>2.62</v>
      </c>
      <c r="V13" s="676">
        <f>B13*D13+F13*H13+J13*L13+N13*P13+R13*T13</f>
        <v>1092327.53</v>
      </c>
      <c r="W13" s="429">
        <f t="shared" si="0"/>
        <v>851437.94</v>
      </c>
    </row>
    <row r="14" spans="1:23" ht="15" customHeight="1">
      <c r="A14" s="52" t="s">
        <v>65</v>
      </c>
      <c r="B14" s="276">
        <v>0</v>
      </c>
      <c r="C14" s="277">
        <v>0</v>
      </c>
      <c r="D14" s="289">
        <v>0</v>
      </c>
      <c r="E14" s="367">
        <v>0</v>
      </c>
      <c r="F14" s="281">
        <v>264984</v>
      </c>
      <c r="G14" s="282">
        <v>326014</v>
      </c>
      <c r="H14" s="1486">
        <v>3.5</v>
      </c>
      <c r="I14" s="1487">
        <v>3.55</v>
      </c>
      <c r="J14" s="724">
        <v>0</v>
      </c>
      <c r="K14" s="277">
        <v>0</v>
      </c>
      <c r="L14" s="293">
        <v>0</v>
      </c>
      <c r="M14" s="294">
        <v>0</v>
      </c>
      <c r="N14" s="276">
        <v>0</v>
      </c>
      <c r="O14" s="277">
        <v>0</v>
      </c>
      <c r="P14" s="293">
        <v>0</v>
      </c>
      <c r="Q14" s="294">
        <v>0</v>
      </c>
      <c r="R14" s="276">
        <v>0</v>
      </c>
      <c r="S14" s="277">
        <v>0</v>
      </c>
      <c r="T14" s="293">
        <v>0</v>
      </c>
      <c r="U14" s="1142">
        <v>0</v>
      </c>
      <c r="V14" s="676">
        <f>B14*D14+F14*H14+J14*L14+N14*P14+R14*T14</f>
        <v>927444</v>
      </c>
      <c r="W14" s="429">
        <f t="shared" si="0"/>
        <v>1157349.7</v>
      </c>
    </row>
    <row r="15" spans="1:23" ht="15" customHeight="1">
      <c r="A15" s="242" t="s">
        <v>66</v>
      </c>
      <c r="B15" s="281">
        <v>255434</v>
      </c>
      <c r="C15" s="282">
        <v>246828</v>
      </c>
      <c r="D15" s="290">
        <v>9.92</v>
      </c>
      <c r="E15" s="369">
        <v>9.92</v>
      </c>
      <c r="F15" s="281">
        <v>11472</v>
      </c>
      <c r="G15" s="282">
        <v>10323</v>
      </c>
      <c r="H15" s="1486">
        <v>3.52</v>
      </c>
      <c r="I15" s="1487">
        <v>3.52</v>
      </c>
      <c r="J15" s="1488">
        <v>1324</v>
      </c>
      <c r="K15" s="282">
        <v>1004</v>
      </c>
      <c r="L15" s="1486">
        <v>3.52</v>
      </c>
      <c r="M15" s="1487">
        <v>3.52</v>
      </c>
      <c r="N15" s="281">
        <v>3974</v>
      </c>
      <c r="O15" s="282">
        <v>7195</v>
      </c>
      <c r="P15" s="109">
        <v>2.5</v>
      </c>
      <c r="Q15" s="43">
        <v>2.5</v>
      </c>
      <c r="R15" s="281">
        <v>1796</v>
      </c>
      <c r="S15" s="282">
        <v>11623</v>
      </c>
      <c r="T15" s="109">
        <v>2.5</v>
      </c>
      <c r="U15" s="360">
        <v>2.5</v>
      </c>
      <c r="V15" s="676">
        <f>B15*D15+F15*H15+J15*L15+N15*P15+R15*T15</f>
        <v>2593372.1999999997</v>
      </c>
      <c r="W15" s="429">
        <f t="shared" si="0"/>
        <v>2535449.8</v>
      </c>
    </row>
    <row r="16" spans="1:23" ht="15" customHeight="1" thickBot="1">
      <c r="A16" s="438" t="s">
        <v>488</v>
      </c>
      <c r="B16" s="1687">
        <v>0</v>
      </c>
      <c r="C16" s="1688">
        <v>0</v>
      </c>
      <c r="D16" s="1489">
        <v>0</v>
      </c>
      <c r="E16" s="1490">
        <v>0</v>
      </c>
      <c r="F16" s="1689">
        <v>0</v>
      </c>
      <c r="G16" s="1690">
        <v>0</v>
      </c>
      <c r="H16" s="1491">
        <v>0</v>
      </c>
      <c r="I16" s="1492">
        <v>0</v>
      </c>
      <c r="J16" s="1691">
        <v>0</v>
      </c>
      <c r="K16" s="1690">
        <v>0</v>
      </c>
      <c r="L16" s="1493">
        <v>0</v>
      </c>
      <c r="M16" s="1145">
        <v>0</v>
      </c>
      <c r="N16" s="1689">
        <v>0</v>
      </c>
      <c r="O16" s="1690">
        <v>0</v>
      </c>
      <c r="P16" s="1493">
        <v>0</v>
      </c>
      <c r="Q16" s="1145">
        <v>0</v>
      </c>
      <c r="R16" s="1689">
        <v>0</v>
      </c>
      <c r="S16" s="1690">
        <v>0</v>
      </c>
      <c r="T16" s="1493">
        <v>0</v>
      </c>
      <c r="U16" s="1697">
        <v>0</v>
      </c>
      <c r="V16" s="953">
        <f>F16*H16+J16*L16+N16*P16+R16*T16</f>
        <v>0</v>
      </c>
      <c r="W16" s="430">
        <f>G16*I16+K16*M16+O16*Q16+S16*U16</f>
        <v>0</v>
      </c>
    </row>
    <row r="17" spans="1:23" ht="15.75" customHeight="1" thickBot="1">
      <c r="A17" s="964" t="s">
        <v>18</v>
      </c>
      <c r="B17" s="1684">
        <f>SUM(B5:B16)</f>
        <v>719290</v>
      </c>
      <c r="C17" s="1896">
        <f>SUM(C5:C16)</f>
        <v>627629.5</v>
      </c>
      <c r="D17" s="1897"/>
      <c r="E17" s="1507"/>
      <c r="F17" s="1684">
        <f>SUM(F5:F16)</f>
        <v>1528177.5999999999</v>
      </c>
      <c r="G17" s="1896">
        <f>SUM(G5:G16)</f>
        <v>1514409.4500000002</v>
      </c>
      <c r="H17" s="1897"/>
      <c r="I17" s="1507"/>
      <c r="J17" s="1684">
        <f>SUM(J5:J16)</f>
        <v>138723.2</v>
      </c>
      <c r="K17" s="1896">
        <f>SUM(K5:K16)</f>
        <v>120591.11</v>
      </c>
      <c r="L17" s="1897"/>
      <c r="M17" s="1507"/>
      <c r="N17" s="1684">
        <f>SUM(N5:N16)</f>
        <v>5671</v>
      </c>
      <c r="O17" s="1896">
        <f>SUM(O5:O16)</f>
        <v>8971</v>
      </c>
      <c r="P17" s="1892"/>
      <c r="Q17" s="1893"/>
      <c r="R17" s="1684">
        <f>SUM(R5:R16)</f>
        <v>144136.73</v>
      </c>
      <c r="S17" s="1896">
        <f>SUM(S5:S16)</f>
        <v>166484.64</v>
      </c>
      <c r="T17" s="1892"/>
      <c r="U17" s="1893"/>
      <c r="V17" s="1698">
        <f>SUM(V5:V16)</f>
        <v>10458097.379999999</v>
      </c>
      <c r="W17" s="1699">
        <f>SUM(W5:W16)</f>
        <v>9813665.567</v>
      </c>
    </row>
    <row r="18" spans="1:6" ht="15" customHeight="1">
      <c r="A18" s="2140" t="s">
        <v>642</v>
      </c>
      <c r="B18" s="2140"/>
      <c r="C18" s="2140"/>
      <c r="D18" s="237"/>
      <c r="E18" s="237"/>
      <c r="F18" s="833"/>
    </row>
    <row r="19" spans="1:6" ht="15" customHeight="1">
      <c r="A19" s="2140" t="s">
        <v>657</v>
      </c>
      <c r="B19" s="2140"/>
      <c r="C19" s="2140"/>
      <c r="D19" s="2140"/>
      <c r="E19" s="2140"/>
      <c r="F19" s="833"/>
    </row>
    <row r="20" spans="1:6" ht="15" customHeight="1">
      <c r="A20" s="234" t="s">
        <v>429</v>
      </c>
      <c r="B20" s="1150"/>
      <c r="C20" s="1150"/>
      <c r="D20" s="994"/>
      <c r="E20" s="994"/>
      <c r="F20" s="833"/>
    </row>
    <row r="21" spans="1:6" ht="15" customHeight="1">
      <c r="A21" s="1207" t="s">
        <v>557</v>
      </c>
      <c r="B21" s="1207"/>
      <c r="C21" s="1207"/>
      <c r="D21" s="993"/>
      <c r="E21" s="993"/>
      <c r="F21" s="993"/>
    </row>
    <row r="22" spans="2:6" ht="12.75">
      <c r="B22" s="1692"/>
      <c r="C22" s="1692"/>
      <c r="D22" s="833"/>
      <c r="E22" s="833"/>
      <c r="F22" s="833"/>
    </row>
    <row r="23" spans="2:6" ht="12.75">
      <c r="B23" s="833"/>
      <c r="C23" s="833"/>
      <c r="D23" s="833"/>
      <c r="E23" s="833"/>
      <c r="F23" s="833"/>
    </row>
  </sheetData>
  <mergeCells count="20">
    <mergeCell ref="T3:U3"/>
    <mergeCell ref="V2:W3"/>
    <mergeCell ref="B2:E2"/>
    <mergeCell ref="F2:I2"/>
    <mergeCell ref="J2:M2"/>
    <mergeCell ref="N2:Q2"/>
    <mergeCell ref="R2:U2"/>
    <mergeCell ref="D3:E3"/>
    <mergeCell ref="R3:S3"/>
    <mergeCell ref="P3:Q3"/>
    <mergeCell ref="B3:C3"/>
    <mergeCell ref="H3:I3"/>
    <mergeCell ref="N3:O3"/>
    <mergeCell ref="F3:G3"/>
    <mergeCell ref="J3:K3"/>
    <mergeCell ref="L3:M3"/>
    <mergeCell ref="A2:A4"/>
    <mergeCell ref="A19:E19"/>
    <mergeCell ref="A18:C18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 topLeftCell="A1">
      <selection activeCell="D34" sqref="D34"/>
    </sheetView>
  </sheetViews>
  <sheetFormatPr defaultColWidth="9.140625" defaultRowHeight="12.75"/>
  <cols>
    <col min="1" max="1" width="37.421875" style="0" customWidth="1"/>
    <col min="2" max="2" width="9.57421875" style="0" customWidth="1"/>
    <col min="3" max="3" width="8.00390625" style="0" customWidth="1"/>
    <col min="4" max="4" width="8.57421875" style="0" customWidth="1"/>
    <col min="5" max="5" width="8.28125" style="0" customWidth="1"/>
  </cols>
  <sheetData>
    <row r="1" spans="1:7" ht="21" customHeight="1" thickBot="1">
      <c r="A1" s="2053" t="s">
        <v>902</v>
      </c>
      <c r="B1" s="2053"/>
      <c r="C1" s="2053"/>
      <c r="D1" s="2053"/>
      <c r="E1" s="2053"/>
      <c r="G1" s="782" t="s">
        <v>50</v>
      </c>
    </row>
    <row r="2" spans="1:7" ht="15" customHeight="1" thickBot="1">
      <c r="A2" s="2126" t="s">
        <v>20</v>
      </c>
      <c r="B2" s="2172" t="s">
        <v>608</v>
      </c>
      <c r="C2" s="2173"/>
      <c r="D2" s="2172" t="s">
        <v>609</v>
      </c>
      <c r="E2" s="2173"/>
      <c r="F2" s="2172" t="s">
        <v>610</v>
      </c>
      <c r="G2" s="2173"/>
    </row>
    <row r="3" spans="1:7" ht="15" customHeight="1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</row>
    <row r="4" spans="1:7" ht="15" customHeight="1">
      <c r="A4" s="711" t="s">
        <v>67</v>
      </c>
      <c r="B4" s="1208">
        <v>100</v>
      </c>
      <c r="C4" s="1209">
        <v>100</v>
      </c>
      <c r="D4" s="1208">
        <v>0</v>
      </c>
      <c r="E4" s="1209">
        <v>0</v>
      </c>
      <c r="F4" s="1208">
        <v>0</v>
      </c>
      <c r="G4" s="1209">
        <v>0</v>
      </c>
    </row>
    <row r="5" spans="1:7" ht="15" customHeight="1">
      <c r="A5" s="752" t="s">
        <v>60</v>
      </c>
      <c r="B5" s="1210">
        <v>100</v>
      </c>
      <c r="C5" s="1211">
        <v>100</v>
      </c>
      <c r="D5" s="1210">
        <v>0</v>
      </c>
      <c r="E5" s="1211">
        <v>0</v>
      </c>
      <c r="F5" s="1210">
        <v>0</v>
      </c>
      <c r="G5" s="1211">
        <v>0</v>
      </c>
    </row>
    <row r="6" spans="1:7" ht="15" customHeight="1">
      <c r="A6" s="719" t="s">
        <v>61</v>
      </c>
      <c r="B6" s="1212" t="s">
        <v>425</v>
      </c>
      <c r="C6" s="1213" t="s">
        <v>25</v>
      </c>
      <c r="D6" s="1212" t="s">
        <v>425</v>
      </c>
      <c r="E6" s="1213" t="s">
        <v>25</v>
      </c>
      <c r="F6" s="1212" t="s">
        <v>425</v>
      </c>
      <c r="G6" s="1213" t="s">
        <v>25</v>
      </c>
    </row>
    <row r="7" spans="1:7" ht="15" customHeight="1">
      <c r="A7" s="751" t="s">
        <v>453</v>
      </c>
      <c r="B7" s="1214">
        <v>0</v>
      </c>
      <c r="C7" s="1213">
        <v>0</v>
      </c>
      <c r="D7" s="1214">
        <v>0</v>
      </c>
      <c r="E7" s="1213">
        <v>0</v>
      </c>
      <c r="F7" s="1214">
        <v>0</v>
      </c>
      <c r="G7" s="1213">
        <v>100</v>
      </c>
    </row>
    <row r="8" spans="1:7" ht="15" customHeight="1">
      <c r="A8" s="751" t="s">
        <v>454</v>
      </c>
      <c r="B8" s="1212">
        <v>0</v>
      </c>
      <c r="C8" s="1213">
        <v>0</v>
      </c>
      <c r="D8" s="1212">
        <v>0</v>
      </c>
      <c r="E8" s="1213">
        <v>0</v>
      </c>
      <c r="F8" s="1212">
        <v>0</v>
      </c>
      <c r="G8" s="1213">
        <v>0</v>
      </c>
    </row>
    <row r="9" spans="1:7" ht="15" customHeight="1">
      <c r="A9" s="751" t="s">
        <v>451</v>
      </c>
      <c r="B9" s="1212">
        <v>0</v>
      </c>
      <c r="C9" s="1213">
        <v>0</v>
      </c>
      <c r="D9" s="1212">
        <v>0</v>
      </c>
      <c r="E9" s="1213">
        <v>0</v>
      </c>
      <c r="F9" s="1212">
        <v>0</v>
      </c>
      <c r="G9" s="1213" t="s">
        <v>425</v>
      </c>
    </row>
    <row r="10" spans="1:9" ht="15" customHeight="1">
      <c r="A10" s="253" t="s">
        <v>62</v>
      </c>
      <c r="B10" s="1210">
        <v>0</v>
      </c>
      <c r="C10" s="1211">
        <v>0</v>
      </c>
      <c r="D10" s="1210">
        <v>0</v>
      </c>
      <c r="E10" s="1211">
        <v>0</v>
      </c>
      <c r="F10" s="1210">
        <v>100</v>
      </c>
      <c r="G10" s="1211">
        <v>0</v>
      </c>
      <c r="H10" s="1890"/>
      <c r="I10" s="1890"/>
    </row>
    <row r="11" spans="1:9" ht="15" customHeight="1">
      <c r="A11" s="719" t="s">
        <v>63</v>
      </c>
      <c r="B11" s="1210">
        <v>0</v>
      </c>
      <c r="C11" s="1211">
        <v>0</v>
      </c>
      <c r="D11" s="1210">
        <v>0</v>
      </c>
      <c r="E11" s="1211">
        <v>0</v>
      </c>
      <c r="F11" s="1210">
        <v>100</v>
      </c>
      <c r="G11" s="1211">
        <v>100</v>
      </c>
      <c r="H11" s="1890"/>
      <c r="I11" s="1890"/>
    </row>
    <row r="12" spans="1:9" ht="15" customHeight="1">
      <c r="A12" s="719" t="s">
        <v>64</v>
      </c>
      <c r="B12" s="1210">
        <v>99.996</v>
      </c>
      <c r="C12" s="1211">
        <v>99.995</v>
      </c>
      <c r="D12" s="1210">
        <v>0.004</v>
      </c>
      <c r="E12" s="1211">
        <v>0.005</v>
      </c>
      <c r="F12" s="1210">
        <v>0</v>
      </c>
      <c r="G12" s="1211">
        <v>0</v>
      </c>
      <c r="H12" s="1890">
        <f>B12+D12+F12</f>
        <v>100</v>
      </c>
      <c r="I12" s="1890">
        <f>C12+E12+G12</f>
        <v>100</v>
      </c>
    </row>
    <row r="13" spans="1:9" ht="15" customHeight="1">
      <c r="A13" s="253" t="s">
        <v>65</v>
      </c>
      <c r="B13" s="1210">
        <v>0</v>
      </c>
      <c r="C13" s="1211">
        <v>100</v>
      </c>
      <c r="D13" s="1210">
        <v>0</v>
      </c>
      <c r="E13" s="1211">
        <v>0</v>
      </c>
      <c r="F13" s="1210">
        <v>100</v>
      </c>
      <c r="G13" s="1211">
        <v>0</v>
      </c>
      <c r="H13" s="1890"/>
      <c r="I13" s="1890"/>
    </row>
    <row r="14" spans="1:9" ht="15" customHeight="1">
      <c r="A14" s="752" t="s">
        <v>66</v>
      </c>
      <c r="B14" s="1210">
        <v>100</v>
      </c>
      <c r="C14" s="1211">
        <v>100</v>
      </c>
      <c r="D14" s="1210">
        <v>0</v>
      </c>
      <c r="E14" s="1211">
        <v>0</v>
      </c>
      <c r="F14" s="1210">
        <v>0</v>
      </c>
      <c r="G14" s="1211">
        <v>0</v>
      </c>
      <c r="H14" s="1890"/>
      <c r="I14" s="1890"/>
    </row>
    <row r="15" spans="1:9" ht="15" customHeight="1" thickBot="1">
      <c r="A15" s="1276" t="s">
        <v>452</v>
      </c>
      <c r="B15" s="1277">
        <v>0</v>
      </c>
      <c r="C15" s="1278">
        <v>0</v>
      </c>
      <c r="D15" s="1277">
        <v>0</v>
      </c>
      <c r="E15" s="1278">
        <v>0</v>
      </c>
      <c r="F15" s="1277">
        <v>0</v>
      </c>
      <c r="G15" s="1278">
        <v>0</v>
      </c>
      <c r="H15" s="1890"/>
      <c r="I15" s="1890"/>
    </row>
    <row r="16" spans="1:9" ht="13.8" thickBot="1">
      <c r="A16" s="177" t="s">
        <v>755</v>
      </c>
      <c r="B16" s="1279">
        <f>(B19/$H$19)*100</f>
        <v>57.14228571428571</v>
      </c>
      <c r="C16" s="1279">
        <f>(C19/$I$19)*100</f>
        <v>71.42785714285715</v>
      </c>
      <c r="D16" s="1279">
        <f>(D19/$H$19)*100</f>
        <v>0.0005714285714285715</v>
      </c>
      <c r="E16" s="1279">
        <f>(E19/$I$19)*100</f>
        <v>0.0007142857142857143</v>
      </c>
      <c r="F16" s="1279">
        <f>(F19/$H$19)*100</f>
        <v>42.857142857142854</v>
      </c>
      <c r="G16" s="1279">
        <f>(G19/$I$19)*100</f>
        <v>28.57142857142857</v>
      </c>
      <c r="H16" s="1890">
        <f>B16+D16+F16</f>
        <v>100</v>
      </c>
      <c r="I16" s="1890">
        <f>C16+E16+G16</f>
        <v>100</v>
      </c>
    </row>
    <row r="17" spans="1:9" ht="12.75">
      <c r="A17" s="234" t="s">
        <v>429</v>
      </c>
      <c r="B17" s="1215"/>
      <c r="C17" s="1215"/>
      <c r="D17" s="1215"/>
      <c r="E17" s="1215"/>
      <c r="F17" s="1215"/>
      <c r="G17" s="1215"/>
      <c r="H17" s="1890"/>
      <c r="I17" s="1890"/>
    </row>
    <row r="18" spans="1:9" ht="12.75">
      <c r="A18" s="1207" t="s">
        <v>557</v>
      </c>
      <c r="H18" s="1890"/>
      <c r="I18" s="1890"/>
    </row>
    <row r="19" spans="1:10" ht="12.75">
      <c r="A19" s="1890"/>
      <c r="B19" s="1890">
        <f aca="true" t="shared" si="0" ref="B19:G19">SUM(B4:B15)</f>
        <v>399.996</v>
      </c>
      <c r="C19" s="1890">
        <f t="shared" si="0"/>
        <v>499.995</v>
      </c>
      <c r="D19" s="1890">
        <f t="shared" si="0"/>
        <v>0.004</v>
      </c>
      <c r="E19" s="1890">
        <f t="shared" si="0"/>
        <v>0.005</v>
      </c>
      <c r="F19" s="1890">
        <f t="shared" si="0"/>
        <v>300</v>
      </c>
      <c r="G19" s="1890">
        <f t="shared" si="0"/>
        <v>200</v>
      </c>
      <c r="H19" s="1890">
        <f>B19+D19+F19</f>
        <v>700</v>
      </c>
      <c r="I19" s="1890">
        <f>C19+E19+G19</f>
        <v>700</v>
      </c>
      <c r="J19" s="1890"/>
    </row>
    <row r="20" spans="1:10" ht="12.75">
      <c r="A20" s="1890"/>
      <c r="B20" s="1890"/>
      <c r="C20" s="1890"/>
      <c r="D20" s="1890"/>
      <c r="E20" s="1890"/>
      <c r="F20" s="1890"/>
      <c r="G20" s="1890"/>
      <c r="H20" s="1890"/>
      <c r="I20" s="1890"/>
      <c r="J20" s="1890"/>
    </row>
    <row r="21" spans="1:10" ht="12.75">
      <c r="A21" s="1890"/>
      <c r="B21" s="1890"/>
      <c r="C21" s="1890"/>
      <c r="D21" s="1890"/>
      <c r="E21" s="1890"/>
      <c r="F21" s="1890"/>
      <c r="G21" s="1890"/>
      <c r="H21" s="1890"/>
      <c r="I21" s="1890"/>
      <c r="J21" s="1890"/>
    </row>
    <row r="22" spans="8:9" ht="12.75">
      <c r="H22" s="1890"/>
      <c r="I22" s="1890"/>
    </row>
    <row r="23" spans="8:9" ht="12.75">
      <c r="H23" s="1890"/>
      <c r="I23" s="1890"/>
    </row>
    <row r="24" spans="8:9" ht="12.75">
      <c r="H24" s="1890"/>
      <c r="I24" s="1890"/>
    </row>
    <row r="25" spans="8:9" ht="12.75">
      <c r="H25" s="1890"/>
      <c r="I25" s="1890"/>
    </row>
    <row r="26" spans="8:9" ht="12.75">
      <c r="H26" s="1890"/>
      <c r="I26" s="1890"/>
    </row>
    <row r="27" spans="8:9" ht="12.75">
      <c r="H27" s="1890"/>
      <c r="I27" s="1890"/>
    </row>
  </sheetData>
  <mergeCells count="5"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25.140625" style="0" customWidth="1"/>
    <col min="2" max="2" width="7.8515625" style="0" customWidth="1"/>
    <col min="3" max="3" width="12.00390625" style="0" customWidth="1"/>
    <col min="4" max="4" width="12.28125" style="0" customWidth="1"/>
    <col min="7" max="7" width="10.7109375" style="0" customWidth="1"/>
    <col min="8" max="9" width="24.00390625" style="0" customWidth="1"/>
  </cols>
  <sheetData>
    <row r="1" spans="1:8" ht="21" customHeight="1" thickBot="1">
      <c r="A1" s="2053" t="s">
        <v>886</v>
      </c>
      <c r="B1" s="2053"/>
      <c r="C1" s="2053"/>
      <c r="D1" s="2053"/>
      <c r="E1" s="2053"/>
      <c r="F1" s="2053"/>
      <c r="G1" s="2053"/>
      <c r="H1" s="2053"/>
    </row>
    <row r="2" spans="1:9" ht="15" customHeight="1" thickBot="1">
      <c r="A2" s="2046" t="s">
        <v>0</v>
      </c>
      <c r="B2" s="2048" t="s">
        <v>1</v>
      </c>
      <c r="C2" s="2050" t="s">
        <v>812</v>
      </c>
      <c r="D2" s="2051"/>
      <c r="E2" s="2050" t="s">
        <v>813</v>
      </c>
      <c r="F2" s="2052"/>
      <c r="G2" s="2051"/>
      <c r="H2" s="2041" t="s">
        <v>2</v>
      </c>
      <c r="I2" s="2041" t="s">
        <v>800</v>
      </c>
    </row>
    <row r="3" spans="1:9" ht="15" customHeight="1" thickBot="1">
      <c r="A3" s="2047"/>
      <c r="B3" s="2049"/>
      <c r="C3" s="324" t="s">
        <v>3</v>
      </c>
      <c r="D3" s="309" t="s">
        <v>4</v>
      </c>
      <c r="E3" s="324" t="s">
        <v>5</v>
      </c>
      <c r="F3" s="598" t="s">
        <v>6</v>
      </c>
      <c r="G3" s="309" t="s">
        <v>7</v>
      </c>
      <c r="H3" s="2042"/>
      <c r="I3" s="2042"/>
    </row>
    <row r="4" spans="1:9" ht="15" customHeight="1">
      <c r="A4" s="2043" t="s">
        <v>8</v>
      </c>
      <c r="B4" s="515">
        <v>2008</v>
      </c>
      <c r="C4" s="1866"/>
      <c r="D4" s="1867"/>
      <c r="E4" s="1866"/>
      <c r="F4" s="1868"/>
      <c r="G4" s="1867"/>
      <c r="H4" s="1869">
        <v>13</v>
      </c>
      <c r="I4" s="1869">
        <v>15</v>
      </c>
    </row>
    <row r="5" spans="1:9" ht="14.4" thickBot="1">
      <c r="A5" s="2044"/>
      <c r="B5" s="516">
        <v>2009</v>
      </c>
      <c r="C5" s="1870"/>
      <c r="D5" s="1871"/>
      <c r="E5" s="1870"/>
      <c r="F5" s="1872"/>
      <c r="G5" s="1871"/>
      <c r="H5" s="1873">
        <v>13</v>
      </c>
      <c r="I5" s="1873">
        <v>15</v>
      </c>
    </row>
    <row r="6" spans="1:9" ht="15" customHeight="1">
      <c r="A6" s="2043" t="s">
        <v>9</v>
      </c>
      <c r="B6" s="515">
        <v>2008</v>
      </c>
      <c r="C6" s="1866"/>
      <c r="D6" s="1867"/>
      <c r="E6" s="1866"/>
      <c r="F6" s="1868"/>
      <c r="G6" s="1867"/>
      <c r="H6" s="1869">
        <v>8</v>
      </c>
      <c r="I6" s="1869">
        <v>12</v>
      </c>
    </row>
    <row r="7" spans="1:9" ht="14.4" thickBot="1">
      <c r="A7" s="2044"/>
      <c r="B7" s="516">
        <v>2009</v>
      </c>
      <c r="C7" s="1870"/>
      <c r="D7" s="1871"/>
      <c r="E7" s="1870"/>
      <c r="F7" s="1872"/>
      <c r="G7" s="1871"/>
      <c r="H7" s="1873">
        <v>9</v>
      </c>
      <c r="I7" s="1873">
        <v>12</v>
      </c>
    </row>
    <row r="8" spans="1:9" ht="15" customHeight="1">
      <c r="A8" s="2043" t="s">
        <v>10</v>
      </c>
      <c r="B8" s="515">
        <v>2008</v>
      </c>
      <c r="C8" s="1866"/>
      <c r="D8" s="1867"/>
      <c r="E8" s="1866"/>
      <c r="F8" s="1868"/>
      <c r="G8" s="1867"/>
      <c r="H8" s="1869">
        <v>2</v>
      </c>
      <c r="I8" s="1869">
        <v>8</v>
      </c>
    </row>
    <row r="9" spans="1:9" ht="14.4" thickBot="1">
      <c r="A9" s="2045"/>
      <c r="B9" s="516">
        <v>2009</v>
      </c>
      <c r="C9" s="1870"/>
      <c r="D9" s="1871"/>
      <c r="E9" s="1870"/>
      <c r="F9" s="1872"/>
      <c r="G9" s="1871"/>
      <c r="H9" s="1873">
        <v>2</v>
      </c>
      <c r="I9" s="1873">
        <v>8</v>
      </c>
    </row>
    <row r="10" spans="1:9" ht="15" customHeight="1">
      <c r="A10" s="2043" t="s">
        <v>11</v>
      </c>
      <c r="B10" s="515">
        <v>2008</v>
      </c>
      <c r="C10" s="1866"/>
      <c r="D10" s="1867"/>
      <c r="E10" s="1866"/>
      <c r="F10" s="1868"/>
      <c r="G10" s="1867"/>
      <c r="H10" s="1869">
        <v>2</v>
      </c>
      <c r="I10" s="1869">
        <v>5</v>
      </c>
    </row>
    <row r="11" spans="1:9" ht="14.4" thickBot="1">
      <c r="A11" s="2044"/>
      <c r="B11" s="516">
        <v>2009</v>
      </c>
      <c r="C11" s="1870"/>
      <c r="D11" s="1871"/>
      <c r="E11" s="1870"/>
      <c r="F11" s="1872">
        <v>1</v>
      </c>
      <c r="G11" s="1871"/>
      <c r="H11" s="1873">
        <v>3</v>
      </c>
      <c r="I11" s="1873">
        <v>6</v>
      </c>
    </row>
    <row r="12" spans="1:9" ht="15" customHeight="1">
      <c r="A12" s="2043" t="s">
        <v>12</v>
      </c>
      <c r="B12" s="515">
        <v>2008</v>
      </c>
      <c r="C12" s="1866"/>
      <c r="D12" s="1867"/>
      <c r="E12" s="1866"/>
      <c r="F12" s="1868"/>
      <c r="G12" s="1867"/>
      <c r="H12" s="1869">
        <v>1</v>
      </c>
      <c r="I12" s="1869">
        <v>2</v>
      </c>
    </row>
    <row r="13" spans="1:9" ht="14.4" thickBot="1">
      <c r="A13" s="2044"/>
      <c r="B13" s="516">
        <v>2009</v>
      </c>
      <c r="C13" s="1870"/>
      <c r="D13" s="1871"/>
      <c r="E13" s="1870"/>
      <c r="F13" s="1872"/>
      <c r="G13" s="1871"/>
      <c r="H13" s="1873">
        <v>0</v>
      </c>
      <c r="I13" s="1873">
        <v>2</v>
      </c>
    </row>
    <row r="14" spans="1:9" ht="15" customHeight="1">
      <c r="A14" s="2057" t="s">
        <v>19</v>
      </c>
      <c r="B14" s="515">
        <v>2008</v>
      </c>
      <c r="C14" s="1866">
        <v>1</v>
      </c>
      <c r="D14" s="1867">
        <v>7</v>
      </c>
      <c r="E14" s="1866"/>
      <c r="F14" s="1868"/>
      <c r="G14" s="1867"/>
      <c r="H14" s="1869">
        <v>22</v>
      </c>
      <c r="I14" s="1869">
        <v>37</v>
      </c>
    </row>
    <row r="15" spans="1:9" ht="14.4" thickBot="1">
      <c r="A15" s="2058"/>
      <c r="B15" s="516">
        <v>2009</v>
      </c>
      <c r="C15" s="1870"/>
      <c r="D15" s="1871"/>
      <c r="E15" s="1870"/>
      <c r="F15" s="1872"/>
      <c r="G15" s="1871"/>
      <c r="H15" s="1873">
        <v>14</v>
      </c>
      <c r="I15" s="1873">
        <v>37</v>
      </c>
    </row>
    <row r="16" spans="1:9" ht="15" customHeight="1">
      <c r="A16" s="2056" t="s">
        <v>13</v>
      </c>
      <c r="B16" s="515">
        <v>2008</v>
      </c>
      <c r="C16" s="1866"/>
      <c r="D16" s="1867"/>
      <c r="E16" s="1866"/>
      <c r="F16" s="1868"/>
      <c r="G16" s="1867"/>
      <c r="H16" s="1869">
        <v>5</v>
      </c>
      <c r="I16" s="1869">
        <v>6</v>
      </c>
    </row>
    <row r="17" spans="1:9" ht="14.4" thickBot="1">
      <c r="A17" s="2044"/>
      <c r="B17" s="516">
        <v>2009</v>
      </c>
      <c r="C17" s="1870"/>
      <c r="D17" s="1871"/>
      <c r="E17" s="1870"/>
      <c r="F17" s="1872"/>
      <c r="G17" s="1871"/>
      <c r="H17" s="1873">
        <v>5</v>
      </c>
      <c r="I17" s="1873">
        <v>6</v>
      </c>
    </row>
    <row r="18" spans="1:9" ht="15" customHeight="1">
      <c r="A18" s="2056" t="s">
        <v>14</v>
      </c>
      <c r="B18" s="515">
        <v>2008</v>
      </c>
      <c r="C18" s="1866"/>
      <c r="D18" s="1867"/>
      <c r="E18" s="1866"/>
      <c r="F18" s="1868"/>
      <c r="G18" s="1867"/>
      <c r="H18" s="1869">
        <v>4</v>
      </c>
      <c r="I18" s="1869">
        <v>9</v>
      </c>
    </row>
    <row r="19" spans="1:9" ht="14.4" thickBot="1">
      <c r="A19" s="2044"/>
      <c r="B19" s="516">
        <v>2009</v>
      </c>
      <c r="C19" s="1870"/>
      <c r="D19" s="1871"/>
      <c r="E19" s="1870"/>
      <c r="F19" s="1872"/>
      <c r="G19" s="1871"/>
      <c r="H19" s="1873">
        <v>3</v>
      </c>
      <c r="I19" s="1873">
        <v>9</v>
      </c>
    </row>
    <row r="20" spans="1:9" ht="15" customHeight="1">
      <c r="A20" s="2056" t="s">
        <v>15</v>
      </c>
      <c r="B20" s="515">
        <v>2008</v>
      </c>
      <c r="C20" s="1866"/>
      <c r="D20" s="1867"/>
      <c r="E20" s="1866"/>
      <c r="F20" s="1868"/>
      <c r="G20" s="1867"/>
      <c r="H20" s="1869">
        <v>11</v>
      </c>
      <c r="I20" s="1869">
        <v>22</v>
      </c>
    </row>
    <row r="21" spans="1:9" ht="14.4" thickBot="1">
      <c r="A21" s="2044"/>
      <c r="B21" s="516">
        <v>2009</v>
      </c>
      <c r="C21" s="1870"/>
      <c r="D21" s="1871"/>
      <c r="E21" s="1870"/>
      <c r="F21" s="1872"/>
      <c r="G21" s="1871"/>
      <c r="H21" s="1873">
        <v>10</v>
      </c>
      <c r="I21" s="1873">
        <v>22</v>
      </c>
    </row>
    <row r="22" spans="1:9" ht="15" customHeight="1">
      <c r="A22" s="2056" t="s">
        <v>16</v>
      </c>
      <c r="B22" s="515">
        <v>2008</v>
      </c>
      <c r="C22" s="1866"/>
      <c r="D22" s="1867">
        <v>1</v>
      </c>
      <c r="E22" s="1866"/>
      <c r="F22" s="1868"/>
      <c r="G22" s="1867"/>
      <c r="H22" s="1869">
        <v>0</v>
      </c>
      <c r="I22" s="1869">
        <v>3</v>
      </c>
    </row>
    <row r="23" spans="1:9" ht="14.4" thickBot="1">
      <c r="A23" s="2044"/>
      <c r="B23" s="516">
        <v>2009</v>
      </c>
      <c r="C23" s="1870"/>
      <c r="D23" s="1871"/>
      <c r="E23" s="1870"/>
      <c r="F23" s="1872"/>
      <c r="G23" s="1871"/>
      <c r="H23" s="1873">
        <v>0</v>
      </c>
      <c r="I23" s="1873">
        <v>3</v>
      </c>
    </row>
    <row r="24" spans="1:9" ht="15" customHeight="1">
      <c r="A24" s="2056" t="s">
        <v>17</v>
      </c>
      <c r="B24" s="515">
        <v>2008</v>
      </c>
      <c r="C24" s="1866"/>
      <c r="D24" s="1867"/>
      <c r="E24" s="1866"/>
      <c r="F24" s="1868"/>
      <c r="G24" s="1867"/>
      <c r="H24" s="1869">
        <v>0</v>
      </c>
      <c r="I24" s="1869">
        <v>0</v>
      </c>
    </row>
    <row r="25" spans="1:9" ht="14.4" thickBot="1">
      <c r="A25" s="2044"/>
      <c r="B25" s="516">
        <v>2009</v>
      </c>
      <c r="C25" s="1874"/>
      <c r="D25" s="1875">
        <v>1</v>
      </c>
      <c r="E25" s="1874"/>
      <c r="F25" s="1876"/>
      <c r="G25" s="1875"/>
      <c r="H25" s="1877">
        <v>0</v>
      </c>
      <c r="I25" s="1877">
        <v>1</v>
      </c>
    </row>
    <row r="26" spans="1:9" ht="13.8">
      <c r="A26" s="2054" t="s">
        <v>18</v>
      </c>
      <c r="B26" s="517">
        <v>2008</v>
      </c>
      <c r="C26" s="1878">
        <f aca="true" t="shared" si="0" ref="C26:H27">SUM(C4+C6+C8+C10+C12+C14+C16+C18+C20+C22+C24)</f>
        <v>1</v>
      </c>
      <c r="D26" s="1879">
        <f t="shared" si="0"/>
        <v>8</v>
      </c>
      <c r="E26" s="1878">
        <f t="shared" si="0"/>
        <v>0</v>
      </c>
      <c r="F26" s="1880">
        <f t="shared" si="0"/>
        <v>0</v>
      </c>
      <c r="G26" s="1879">
        <f t="shared" si="0"/>
        <v>0</v>
      </c>
      <c r="H26" s="1881">
        <f t="shared" si="0"/>
        <v>68</v>
      </c>
      <c r="I26" s="1881">
        <f>SUM(I4+I6+I8+I10+I12+I14+I16+I18+I20+I22+I24)</f>
        <v>119</v>
      </c>
    </row>
    <row r="27" spans="1:9" ht="15" customHeight="1" thickBot="1">
      <c r="A27" s="2055"/>
      <c r="B27" s="518">
        <v>2009</v>
      </c>
      <c r="C27" s="1882">
        <f t="shared" si="0"/>
        <v>0</v>
      </c>
      <c r="D27" s="1883">
        <f t="shared" si="0"/>
        <v>1</v>
      </c>
      <c r="E27" s="1882">
        <f t="shared" si="0"/>
        <v>0</v>
      </c>
      <c r="F27" s="1884">
        <f t="shared" si="0"/>
        <v>1</v>
      </c>
      <c r="G27" s="1883">
        <f t="shared" si="0"/>
        <v>0</v>
      </c>
      <c r="H27" s="1885">
        <f t="shared" si="0"/>
        <v>59</v>
      </c>
      <c r="I27" s="1885">
        <f>SUM(I5+I7+I9+I11+I13+I15+I17+I19+I21+I23+I25)</f>
        <v>121</v>
      </c>
    </row>
    <row r="28" spans="1:8" ht="15" customHeight="1">
      <c r="A28" s="2040" t="s">
        <v>856</v>
      </c>
      <c r="B28" s="2040"/>
      <c r="C28" s="3"/>
      <c r="D28" s="3"/>
      <c r="E28" s="3"/>
      <c r="F28" s="3"/>
      <c r="G28" s="3"/>
      <c r="H28" s="3"/>
    </row>
  </sheetData>
  <mergeCells count="20">
    <mergeCell ref="A1:H1"/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8:B28"/>
    <mergeCell ref="I2:I3"/>
    <mergeCell ref="H2:H3"/>
    <mergeCell ref="A4:A5"/>
    <mergeCell ref="A6:A7"/>
    <mergeCell ref="A8:A9"/>
    <mergeCell ref="A2:A3"/>
    <mergeCell ref="B2:B3"/>
    <mergeCell ref="C2:D2"/>
    <mergeCell ref="E2:G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37.140625" style="0" customWidth="1"/>
  </cols>
  <sheetData>
    <row r="1" spans="1:9" ht="21" customHeight="1" thickBot="1">
      <c r="A1" s="2053" t="s">
        <v>903</v>
      </c>
      <c r="B1" s="2053"/>
      <c r="C1" s="2053"/>
      <c r="D1" s="2053"/>
      <c r="E1" s="2053"/>
      <c r="I1" s="782" t="s">
        <v>50</v>
      </c>
    </row>
    <row r="2" spans="1:9" ht="30" customHeight="1" thickBot="1">
      <c r="A2" s="2126" t="s">
        <v>20</v>
      </c>
      <c r="B2" s="2050" t="s">
        <v>611</v>
      </c>
      <c r="C2" s="2051"/>
      <c r="D2" s="2050" t="s">
        <v>612</v>
      </c>
      <c r="E2" s="2051"/>
      <c r="F2" s="2050" t="s">
        <v>736</v>
      </c>
      <c r="G2" s="2051"/>
      <c r="H2" s="2050" t="s">
        <v>737</v>
      </c>
      <c r="I2" s="2051"/>
    </row>
    <row r="3" spans="1:9" ht="15" customHeight="1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  <c r="H3" s="83">
        <v>2008</v>
      </c>
      <c r="I3" s="113">
        <v>2009</v>
      </c>
    </row>
    <row r="4" spans="1:9" ht="15" customHeight="1">
      <c r="A4" s="711" t="s">
        <v>67</v>
      </c>
      <c r="B4" s="1318">
        <v>0.5</v>
      </c>
      <c r="C4" s="1319">
        <v>0.5</v>
      </c>
      <c r="D4" s="1318">
        <v>99</v>
      </c>
      <c r="E4" s="1319">
        <v>99</v>
      </c>
      <c r="F4" s="1318">
        <v>0.25</v>
      </c>
      <c r="G4" s="1319">
        <v>0.25</v>
      </c>
      <c r="H4" s="1318">
        <v>0.25</v>
      </c>
      <c r="I4" s="1319">
        <v>0.25</v>
      </c>
    </row>
    <row r="5" spans="1:9" ht="15" customHeight="1">
      <c r="A5" s="752" t="s">
        <v>60</v>
      </c>
      <c r="B5" s="1320">
        <v>9.5</v>
      </c>
      <c r="C5" s="1321">
        <v>10</v>
      </c>
      <c r="D5" s="1320">
        <v>90.5</v>
      </c>
      <c r="E5" s="1321">
        <v>90</v>
      </c>
      <c r="F5" s="1320">
        <v>0</v>
      </c>
      <c r="G5" s="1321">
        <v>0</v>
      </c>
      <c r="H5" s="1320">
        <v>0</v>
      </c>
      <c r="I5" s="1321">
        <v>0</v>
      </c>
    </row>
    <row r="6" spans="1:9" ht="15" customHeight="1">
      <c r="A6" s="719" t="s">
        <v>61</v>
      </c>
      <c r="B6" s="1134" t="s">
        <v>425</v>
      </c>
      <c r="C6" s="1322" t="s">
        <v>25</v>
      </c>
      <c r="D6" s="1134" t="s">
        <v>425</v>
      </c>
      <c r="E6" s="1322" t="s">
        <v>25</v>
      </c>
      <c r="F6" s="1134" t="s">
        <v>425</v>
      </c>
      <c r="G6" s="1322" t="s">
        <v>25</v>
      </c>
      <c r="H6" s="1134" t="s">
        <v>425</v>
      </c>
      <c r="I6" s="1322" t="s">
        <v>25</v>
      </c>
    </row>
    <row r="7" spans="1:9" ht="15" customHeight="1">
      <c r="A7" s="751" t="s">
        <v>453</v>
      </c>
      <c r="B7" s="1134">
        <v>0</v>
      </c>
      <c r="C7" s="1322">
        <v>100</v>
      </c>
      <c r="D7" s="1134">
        <v>0</v>
      </c>
      <c r="E7" s="1322">
        <v>0</v>
      </c>
      <c r="F7" s="1134">
        <v>0</v>
      </c>
      <c r="G7" s="1322">
        <v>0</v>
      </c>
      <c r="H7" s="1134">
        <v>0</v>
      </c>
      <c r="I7" s="1322">
        <v>0</v>
      </c>
    </row>
    <row r="8" spans="1:9" ht="15" customHeight="1">
      <c r="A8" s="751" t="s">
        <v>454</v>
      </c>
      <c r="B8" s="1134">
        <v>0</v>
      </c>
      <c r="C8" s="1322">
        <v>0</v>
      </c>
      <c r="D8" s="1134">
        <v>0</v>
      </c>
      <c r="E8" s="1322">
        <v>0</v>
      </c>
      <c r="F8" s="1134">
        <v>0</v>
      </c>
      <c r="G8" s="1322">
        <v>0</v>
      </c>
      <c r="H8" s="1134">
        <v>0</v>
      </c>
      <c r="I8" s="1322">
        <v>0</v>
      </c>
    </row>
    <row r="9" spans="1:9" ht="15" customHeight="1">
      <c r="A9" s="751" t="s">
        <v>451</v>
      </c>
      <c r="B9" s="1134">
        <v>0</v>
      </c>
      <c r="C9" s="1322">
        <v>0</v>
      </c>
      <c r="D9" s="1134">
        <v>0</v>
      </c>
      <c r="E9" s="1322">
        <v>0</v>
      </c>
      <c r="F9" s="1134">
        <v>0</v>
      </c>
      <c r="G9" s="1322">
        <v>0</v>
      </c>
      <c r="H9" s="1134">
        <v>0</v>
      </c>
      <c r="I9" s="1322">
        <v>0</v>
      </c>
    </row>
    <row r="10" spans="1:9" ht="15" customHeight="1">
      <c r="A10" s="253" t="s">
        <v>62</v>
      </c>
      <c r="B10" s="1320">
        <v>14</v>
      </c>
      <c r="C10" s="1321">
        <v>10</v>
      </c>
      <c r="D10" s="1320">
        <v>86</v>
      </c>
      <c r="E10" s="1321">
        <v>86</v>
      </c>
      <c r="F10" s="1320">
        <v>0</v>
      </c>
      <c r="G10" s="1321">
        <v>0</v>
      </c>
      <c r="H10" s="1320">
        <v>0</v>
      </c>
      <c r="I10" s="1321">
        <v>0</v>
      </c>
    </row>
    <row r="11" spans="1:9" ht="15" customHeight="1">
      <c r="A11" s="719" t="s">
        <v>63</v>
      </c>
      <c r="B11" s="1320">
        <v>65</v>
      </c>
      <c r="C11" s="1321">
        <v>60</v>
      </c>
      <c r="D11" s="1320">
        <v>35</v>
      </c>
      <c r="E11" s="1321">
        <v>40</v>
      </c>
      <c r="F11" s="1320">
        <v>0</v>
      </c>
      <c r="G11" s="1321">
        <v>0</v>
      </c>
      <c r="H11" s="1320">
        <v>0</v>
      </c>
      <c r="I11" s="1321">
        <v>0</v>
      </c>
    </row>
    <row r="12" spans="1:9" ht="15" customHeight="1">
      <c r="A12" s="719" t="s">
        <v>64</v>
      </c>
      <c r="B12" s="1320">
        <v>70</v>
      </c>
      <c r="C12" s="1321">
        <v>69</v>
      </c>
      <c r="D12" s="1320">
        <v>30</v>
      </c>
      <c r="E12" s="1321">
        <v>31</v>
      </c>
      <c r="F12" s="1320">
        <v>0</v>
      </c>
      <c r="G12" s="1321">
        <v>0</v>
      </c>
      <c r="H12" s="1320">
        <v>0</v>
      </c>
      <c r="I12" s="1321">
        <v>0</v>
      </c>
    </row>
    <row r="13" spans="1:9" ht="15" customHeight="1">
      <c r="A13" s="253" t="s">
        <v>65</v>
      </c>
      <c r="B13" s="1320">
        <v>0</v>
      </c>
      <c r="C13" s="1321">
        <v>0</v>
      </c>
      <c r="D13" s="1320">
        <v>100</v>
      </c>
      <c r="E13" s="1321">
        <v>100</v>
      </c>
      <c r="F13" s="1320">
        <v>0</v>
      </c>
      <c r="G13" s="1321">
        <v>0</v>
      </c>
      <c r="H13" s="1320">
        <v>0</v>
      </c>
      <c r="I13" s="1321">
        <v>0</v>
      </c>
    </row>
    <row r="14" spans="1:9" ht="15" customHeight="1">
      <c r="A14" s="752" t="s">
        <v>66</v>
      </c>
      <c r="B14" s="1320">
        <v>10</v>
      </c>
      <c r="C14" s="1321">
        <v>8</v>
      </c>
      <c r="D14" s="1320">
        <v>89.89</v>
      </c>
      <c r="E14" s="1321">
        <v>90</v>
      </c>
      <c r="F14" s="1320">
        <v>0.11</v>
      </c>
      <c r="G14" s="1321">
        <v>2</v>
      </c>
      <c r="H14" s="1320">
        <v>0</v>
      </c>
      <c r="I14" s="1321">
        <v>0</v>
      </c>
    </row>
    <row r="15" spans="1:11" ht="15" customHeight="1" thickBot="1">
      <c r="A15" s="1276" t="s">
        <v>452</v>
      </c>
      <c r="B15" s="1323">
        <v>0</v>
      </c>
      <c r="C15" s="1324">
        <v>0</v>
      </c>
      <c r="D15" s="1323">
        <v>0</v>
      </c>
      <c r="E15" s="1324">
        <v>0</v>
      </c>
      <c r="F15" s="1323">
        <v>0</v>
      </c>
      <c r="G15" s="1324">
        <v>0</v>
      </c>
      <c r="H15" s="1323">
        <v>0</v>
      </c>
      <c r="I15" s="1324">
        <v>0</v>
      </c>
      <c r="J15" s="1890"/>
      <c r="K15" s="1890"/>
    </row>
    <row r="16" spans="1:11" ht="15" customHeight="1" thickBot="1">
      <c r="A16" s="913" t="s">
        <v>59</v>
      </c>
      <c r="B16" s="1315">
        <f>(B19/$J$19)*100</f>
        <v>24.142857142857142</v>
      </c>
      <c r="C16" s="1315">
        <f>(C19/$K$19)*100</f>
        <v>32.34924623115578</v>
      </c>
      <c r="D16" s="1315">
        <f>(D19/$J$19)*100</f>
        <v>75.77</v>
      </c>
      <c r="E16" s="1315">
        <f>(E19/$K$19)*100</f>
        <v>67.33668341708542</v>
      </c>
      <c r="F16" s="1315">
        <f>(F19/$J$19)*100</f>
        <v>0.05142857142857143</v>
      </c>
      <c r="G16" s="1315">
        <f>(G19/$K$19)*100</f>
        <v>0.2826633165829146</v>
      </c>
      <c r="H16" s="1315">
        <f>(H19/$J$19)*100</f>
        <v>0.03571428571428571</v>
      </c>
      <c r="I16" s="1315">
        <f>(I19/$K$19)*100</f>
        <v>0.031407035175879394</v>
      </c>
      <c r="J16" s="1894">
        <f>B16+D16+F16+H16</f>
        <v>100</v>
      </c>
      <c r="K16" s="1894">
        <f>C16+E16+G16+I16</f>
        <v>99.99999999999999</v>
      </c>
    </row>
    <row r="17" spans="1:11" ht="15" customHeight="1">
      <c r="A17" s="234" t="s">
        <v>429</v>
      </c>
      <c r="J17" s="1890"/>
      <c r="K17" s="1890"/>
    </row>
    <row r="18" spans="1:11" ht="15" customHeight="1">
      <c r="A18" s="234" t="s">
        <v>557</v>
      </c>
      <c r="J18" s="1898">
        <v>2008</v>
      </c>
      <c r="K18" s="1898">
        <v>2009</v>
      </c>
    </row>
    <row r="19" spans="2:12" ht="12.75">
      <c r="B19" s="1894">
        <f aca="true" t="shared" si="0" ref="B19:I19">SUM(B4:B15)</f>
        <v>169</v>
      </c>
      <c r="C19" s="1894">
        <f t="shared" si="0"/>
        <v>257.5</v>
      </c>
      <c r="D19" s="1894">
        <f t="shared" si="0"/>
        <v>530.39</v>
      </c>
      <c r="E19" s="1894">
        <f t="shared" si="0"/>
        <v>536</v>
      </c>
      <c r="F19" s="1894">
        <f t="shared" si="0"/>
        <v>0.36</v>
      </c>
      <c r="G19" s="1894">
        <f t="shared" si="0"/>
        <v>2.25</v>
      </c>
      <c r="H19" s="1894">
        <f t="shared" si="0"/>
        <v>0.25</v>
      </c>
      <c r="I19" s="1894">
        <f t="shared" si="0"/>
        <v>0.25</v>
      </c>
      <c r="J19" s="1894">
        <f>B19+D19+F19+H19</f>
        <v>700</v>
      </c>
      <c r="K19" s="1894">
        <f>C19+E19+G19+I19</f>
        <v>796</v>
      </c>
      <c r="L19" s="1890"/>
    </row>
    <row r="20" spans="2:12" ht="12.75">
      <c r="B20" s="1890"/>
      <c r="C20" s="1890"/>
      <c r="D20" s="1890"/>
      <c r="E20" s="1890"/>
      <c r="F20" s="1890"/>
      <c r="G20" s="1890"/>
      <c r="H20" s="1890"/>
      <c r="I20" s="1890"/>
      <c r="J20" s="1890"/>
      <c r="K20" s="1890"/>
      <c r="L20" s="1890"/>
    </row>
    <row r="21" spans="2:12" ht="12.75">
      <c r="B21" s="1890"/>
      <c r="C21" s="1890"/>
      <c r="D21" s="1890"/>
      <c r="E21" s="1890"/>
      <c r="F21" s="1890"/>
      <c r="G21" s="1890"/>
      <c r="H21" s="1890"/>
      <c r="I21" s="1890"/>
      <c r="J21" s="1890"/>
      <c r="K21" s="1890"/>
      <c r="L21" s="1890"/>
    </row>
    <row r="22" spans="2:12" ht="12.75">
      <c r="B22" s="1890"/>
      <c r="C22" s="1890"/>
      <c r="D22" s="1890"/>
      <c r="E22" s="1890"/>
      <c r="F22" s="1890"/>
      <c r="G22" s="1890"/>
      <c r="H22" s="1890"/>
      <c r="I22" s="1890"/>
      <c r="J22" s="1890"/>
      <c r="K22" s="1890"/>
      <c r="L22" s="1890"/>
    </row>
    <row r="23" spans="10:11" ht="12.75">
      <c r="J23" s="1890"/>
      <c r="K23" s="1890"/>
    </row>
    <row r="24" spans="10:11" ht="12.75">
      <c r="J24" s="1890"/>
      <c r="K24" s="1890"/>
    </row>
    <row r="25" spans="10:11" ht="12.75">
      <c r="J25" s="1890"/>
      <c r="K25" s="1890"/>
    </row>
  </sheetData>
  <mergeCells count="6">
    <mergeCell ref="H2:I2"/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 topLeftCell="A1">
      <selection activeCell="D37" sqref="D37"/>
    </sheetView>
  </sheetViews>
  <sheetFormatPr defaultColWidth="9.140625" defaultRowHeight="12.75"/>
  <cols>
    <col min="1" max="1" width="31.00390625" style="0" customWidth="1"/>
    <col min="2" max="2" width="10.7109375" style="0" customWidth="1"/>
    <col min="3" max="3" width="22.57421875" style="0" customWidth="1"/>
    <col min="4" max="4" width="24.8515625" style="0" customWidth="1"/>
  </cols>
  <sheetData>
    <row r="1" spans="1:3" ht="21" customHeight="1" thickBot="1">
      <c r="A1" s="2175" t="s">
        <v>904</v>
      </c>
      <c r="B1" s="2175"/>
      <c r="C1" s="2175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310">
        <v>2008</v>
      </c>
      <c r="F3" s="309">
        <v>2009</v>
      </c>
    </row>
    <row r="4" spans="1:6" ht="15" customHeight="1">
      <c r="A4" s="827" t="s">
        <v>622</v>
      </c>
      <c r="B4" s="928" t="s">
        <v>4</v>
      </c>
      <c r="C4" s="928" t="s">
        <v>192</v>
      </c>
      <c r="D4" s="928" t="s">
        <v>228</v>
      </c>
      <c r="E4" s="954" t="s">
        <v>266</v>
      </c>
      <c r="F4" s="338" t="s">
        <v>266</v>
      </c>
    </row>
    <row r="5" spans="1:6" ht="15" customHeight="1">
      <c r="A5" s="437" t="s">
        <v>636</v>
      </c>
      <c r="B5" s="809" t="s">
        <v>4</v>
      </c>
      <c r="C5" s="809" t="s">
        <v>224</v>
      </c>
      <c r="D5" s="809" t="s">
        <v>198</v>
      </c>
      <c r="E5" s="911" t="s">
        <v>266</v>
      </c>
      <c r="F5" s="233" t="s">
        <v>266</v>
      </c>
    </row>
    <row r="6" spans="1:6" ht="15" customHeight="1">
      <c r="A6" s="437" t="s">
        <v>658</v>
      </c>
      <c r="B6" s="809" t="s">
        <v>4</v>
      </c>
      <c r="C6" s="809" t="s">
        <v>225</v>
      </c>
      <c r="D6" s="809" t="s">
        <v>484</v>
      </c>
      <c r="E6" s="911" t="s">
        <v>266</v>
      </c>
      <c r="F6" s="233" t="s">
        <v>266</v>
      </c>
    </row>
    <row r="7" spans="1:6" ht="15" customHeight="1">
      <c r="A7" s="437" t="s">
        <v>222</v>
      </c>
      <c r="B7" s="809" t="s">
        <v>4</v>
      </c>
      <c r="C7" s="809" t="s">
        <v>201</v>
      </c>
      <c r="D7" s="809" t="s">
        <v>198</v>
      </c>
      <c r="E7" s="911" t="s">
        <v>411</v>
      </c>
      <c r="F7" s="233" t="s">
        <v>411</v>
      </c>
    </row>
    <row r="8" spans="1:6" ht="15" customHeight="1">
      <c r="A8" s="437" t="s">
        <v>659</v>
      </c>
      <c r="B8" s="809" t="s">
        <v>3</v>
      </c>
      <c r="C8" s="809" t="s">
        <v>196</v>
      </c>
      <c r="D8" s="809" t="s">
        <v>228</v>
      </c>
      <c r="E8" s="911" t="s">
        <v>266</v>
      </c>
      <c r="F8" s="233" t="s">
        <v>661</v>
      </c>
    </row>
    <row r="9" spans="1:6" ht="15" customHeight="1">
      <c r="A9" s="847" t="s">
        <v>223</v>
      </c>
      <c r="B9" s="809" t="s">
        <v>3</v>
      </c>
      <c r="C9" s="809" t="s">
        <v>226</v>
      </c>
      <c r="D9" s="809" t="s">
        <v>200</v>
      </c>
      <c r="E9" s="911" t="s">
        <v>411</v>
      </c>
      <c r="F9" s="233" t="s">
        <v>411</v>
      </c>
    </row>
    <row r="10" spans="1:6" ht="15" customHeight="1">
      <c r="A10" s="1216" t="s">
        <v>652</v>
      </c>
      <c r="B10" s="809" t="s">
        <v>3</v>
      </c>
      <c r="C10" s="809" t="s">
        <v>227</v>
      </c>
      <c r="D10" s="809" t="s">
        <v>200</v>
      </c>
      <c r="E10" s="911" t="s">
        <v>266</v>
      </c>
      <c r="F10" s="233" t="s">
        <v>266</v>
      </c>
    </row>
    <row r="11" spans="1:6" ht="15" customHeight="1" thickBot="1">
      <c r="A11" s="955" t="s">
        <v>635</v>
      </c>
      <c r="B11" s="956" t="s">
        <v>4</v>
      </c>
      <c r="C11" s="956" t="s">
        <v>214</v>
      </c>
      <c r="D11" s="956" t="s">
        <v>200</v>
      </c>
      <c r="E11" s="957" t="s">
        <v>266</v>
      </c>
      <c r="F11" s="958" t="s">
        <v>266</v>
      </c>
    </row>
    <row r="12" spans="1:6" ht="15" customHeight="1">
      <c r="A12" s="2064" t="s">
        <v>653</v>
      </c>
      <c r="B12" s="2064"/>
      <c r="C12" s="2064"/>
      <c r="D12" s="198"/>
      <c r="E12" s="198"/>
      <c r="F12" s="198"/>
    </row>
    <row r="13" spans="1:6" ht="15" customHeight="1">
      <c r="A13" s="2064" t="s">
        <v>660</v>
      </c>
      <c r="B13" s="2064"/>
      <c r="C13" s="2064"/>
      <c r="D13" s="72"/>
      <c r="E13" s="72"/>
      <c r="F13" s="72"/>
    </row>
    <row r="14" ht="18" customHeight="1"/>
    <row r="15" ht="18" customHeight="1"/>
    <row r="17" ht="12.75" customHeight="1"/>
    <row r="18" spans="1:6" ht="12.75" customHeight="1">
      <c r="A18" s="2174"/>
      <c r="B18" s="2174"/>
      <c r="C18" s="2133"/>
      <c r="D18" s="2174"/>
      <c r="E18" s="2174"/>
      <c r="F18" s="2174"/>
    </row>
    <row r="19" spans="1:6" ht="12.75" customHeight="1">
      <c r="A19" s="2174"/>
      <c r="B19" s="2174"/>
      <c r="C19" s="2133"/>
      <c r="D19" s="2174"/>
      <c r="E19" s="2174"/>
      <c r="F19" s="2174"/>
    </row>
    <row r="20" spans="1:6" ht="12.75" customHeight="1">
      <c r="A20" s="2174"/>
      <c r="B20" s="2174"/>
      <c r="C20" s="2174"/>
      <c r="D20" s="2174"/>
      <c r="E20" s="2174"/>
      <c r="F20" s="2174"/>
    </row>
    <row r="21" spans="1:6" ht="12.75" customHeight="1">
      <c r="A21" s="2174"/>
      <c r="B21" s="2174"/>
      <c r="C21" s="2174"/>
      <c r="D21" s="2174"/>
      <c r="E21" s="2174"/>
      <c r="F21" s="2174"/>
    </row>
    <row r="22" spans="1:6" ht="12.75" customHeight="1">
      <c r="A22" s="2174"/>
      <c r="B22" s="2174"/>
      <c r="C22" s="2174"/>
      <c r="D22" s="2174"/>
      <c r="E22" s="2174"/>
      <c r="F22" s="2174"/>
    </row>
    <row r="23" spans="1:6" ht="12.75" customHeight="1">
      <c r="A23" s="2174"/>
      <c r="B23" s="2174"/>
      <c r="C23" s="2174"/>
      <c r="D23" s="2174"/>
      <c r="E23" s="2174"/>
      <c r="F23" s="2174"/>
    </row>
    <row r="24" spans="1:6" ht="12.75" customHeight="1">
      <c r="A24" s="2174"/>
      <c r="B24" s="2174"/>
      <c r="C24" s="2174"/>
      <c r="D24" s="2174"/>
      <c r="E24" s="2174"/>
      <c r="F24" s="2174"/>
    </row>
    <row r="25" ht="12.75">
      <c r="A25" s="21"/>
    </row>
    <row r="30" spans="1:5" ht="13.8">
      <c r="A30" s="2077"/>
      <c r="B30" s="2078"/>
      <c r="C30" s="2078"/>
      <c r="D30" s="2078"/>
      <c r="E30" s="2078"/>
    </row>
    <row r="35" spans="1:5" ht="12.75">
      <c r="A35" s="2133"/>
      <c r="B35" s="2133"/>
      <c r="C35" s="2133"/>
      <c r="D35" s="2133"/>
      <c r="E35" s="2133"/>
    </row>
  </sheetData>
  <mergeCells count="17">
    <mergeCell ref="A1:C1"/>
    <mergeCell ref="E2:F2"/>
    <mergeCell ref="A2:A3"/>
    <mergeCell ref="B2:B3"/>
    <mergeCell ref="C2:C3"/>
    <mergeCell ref="D2:D3"/>
    <mergeCell ref="A20:F20"/>
    <mergeCell ref="A12:C12"/>
    <mergeCell ref="A13:C13"/>
    <mergeCell ref="A18:F18"/>
    <mergeCell ref="A35:E35"/>
    <mergeCell ref="A30:E30"/>
    <mergeCell ref="A21:F21"/>
    <mergeCell ref="A22:F22"/>
    <mergeCell ref="A23:F23"/>
    <mergeCell ref="A24:F2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35.00390625" style="0" customWidth="1"/>
    <col min="2" max="2" width="8.28125" style="0" customWidth="1"/>
    <col min="3" max="3" width="8.8515625" style="0" customWidth="1"/>
  </cols>
  <sheetData>
    <row r="1" spans="1:3" ht="36" customHeight="1" thickBot="1">
      <c r="A1" s="2079" t="s">
        <v>905</v>
      </c>
      <c r="B1" s="2079"/>
      <c r="C1" s="2079"/>
    </row>
    <row r="2" spans="1:3" ht="15" customHeight="1" thickBot="1">
      <c r="A2" s="105" t="s">
        <v>20</v>
      </c>
      <c r="B2" s="680">
        <v>2008</v>
      </c>
      <c r="C2" s="459">
        <v>2009</v>
      </c>
    </row>
    <row r="3" spans="1:3" ht="15" customHeight="1">
      <c r="A3" s="827" t="s">
        <v>466</v>
      </c>
      <c r="B3" s="817">
        <v>0</v>
      </c>
      <c r="C3" s="818">
        <v>0</v>
      </c>
    </row>
    <row r="4" spans="1:3" ht="15" customHeight="1">
      <c r="A4" s="828" t="s">
        <v>467</v>
      </c>
      <c r="B4" s="802">
        <v>0</v>
      </c>
      <c r="C4" s="803">
        <v>0</v>
      </c>
    </row>
    <row r="5" spans="1:3" ht="15" customHeight="1">
      <c r="A5" s="828" t="s">
        <v>468</v>
      </c>
      <c r="B5" s="802">
        <v>0</v>
      </c>
      <c r="C5" s="803">
        <v>0</v>
      </c>
    </row>
    <row r="6" spans="1:3" ht="15" customHeight="1">
      <c r="A6" s="222" t="s">
        <v>71</v>
      </c>
      <c r="B6" s="256">
        <v>29</v>
      </c>
      <c r="C6" s="261">
        <v>44</v>
      </c>
    </row>
    <row r="7" spans="1:3" ht="15" customHeight="1">
      <c r="A7" s="828" t="s">
        <v>506</v>
      </c>
      <c r="B7" s="802">
        <v>0</v>
      </c>
      <c r="C7" s="803">
        <v>5</v>
      </c>
    </row>
    <row r="8" spans="1:3" ht="15" customHeight="1">
      <c r="A8" s="847" t="s">
        <v>72</v>
      </c>
      <c r="B8" s="256">
        <v>3</v>
      </c>
      <c r="C8" s="261">
        <v>3</v>
      </c>
    </row>
    <row r="9" spans="1:3" ht="15" customHeight="1">
      <c r="A9" s="214" t="s">
        <v>470</v>
      </c>
      <c r="B9" s="802">
        <v>0</v>
      </c>
      <c r="C9" s="803">
        <v>0</v>
      </c>
    </row>
    <row r="10" spans="1:3" ht="13.8" thickBot="1">
      <c r="A10" s="955" t="s">
        <v>471</v>
      </c>
      <c r="B10" s="959">
        <v>0</v>
      </c>
      <c r="C10" s="960">
        <v>0</v>
      </c>
    </row>
    <row r="11" spans="1:3" ht="13.8" thickBot="1">
      <c r="A11" s="153" t="s">
        <v>73</v>
      </c>
      <c r="B11" s="961">
        <f>SUM(B7:B10)</f>
        <v>3</v>
      </c>
      <c r="C11" s="962">
        <f>SUM(C7:C10)</f>
        <v>8</v>
      </c>
    </row>
    <row r="12" ht="15" customHeight="1">
      <c r="A12" s="833"/>
    </row>
    <row r="18" ht="12.75">
      <c r="C18" s="183"/>
    </row>
    <row r="19" ht="12.75">
      <c r="C19" s="183"/>
    </row>
    <row r="30" spans="1:5" ht="13.8">
      <c r="A30" s="2077"/>
      <c r="B30" s="2078"/>
      <c r="C30" s="2078"/>
      <c r="D30" s="2078"/>
      <c r="E30" s="2078"/>
    </row>
    <row r="35" spans="1:5" ht="12.75">
      <c r="A35" s="2059"/>
      <c r="B35" s="2059"/>
      <c r="C35" s="2059"/>
      <c r="D35" s="2059"/>
      <c r="E35" s="2059"/>
    </row>
  </sheetData>
  <mergeCells count="3">
    <mergeCell ref="A35:E35"/>
    <mergeCell ref="A30:E30"/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 topLeftCell="A1">
      <selection activeCell="G32" sqref="G32"/>
    </sheetView>
  </sheetViews>
  <sheetFormatPr defaultColWidth="8.8515625" defaultRowHeight="12.75"/>
  <cols>
    <col min="1" max="1" width="30.7109375" style="3" customWidth="1"/>
    <col min="2" max="9" width="9.28125" style="3" customWidth="1"/>
    <col min="10" max="16384" width="8.8515625" style="3" customWidth="1"/>
  </cols>
  <sheetData>
    <row r="1" spans="1:9" ht="21" customHeight="1" thickBot="1">
      <c r="A1" s="2079" t="s">
        <v>906</v>
      </c>
      <c r="B1" s="2079"/>
      <c r="C1" s="2079"/>
      <c r="G1" s="9"/>
      <c r="H1" s="2141" t="s">
        <v>174</v>
      </c>
      <c r="I1" s="2141"/>
    </row>
    <row r="2" spans="1:9" ht="15" customHeight="1" thickBot="1">
      <c r="A2" s="2176" t="s">
        <v>20</v>
      </c>
      <c r="B2" s="2065" t="s">
        <v>526</v>
      </c>
      <c r="C2" s="2142"/>
      <c r="D2" s="2178" t="s">
        <v>172</v>
      </c>
      <c r="E2" s="2142"/>
      <c r="F2" s="2178" t="s">
        <v>173</v>
      </c>
      <c r="G2" s="2142"/>
      <c r="H2" s="2065" t="s">
        <v>18</v>
      </c>
      <c r="I2" s="2142"/>
    </row>
    <row r="3" spans="1:9" ht="15" customHeight="1" thickBot="1">
      <c r="A3" s="2177"/>
      <c r="B3" s="85">
        <v>2008</v>
      </c>
      <c r="C3" s="66">
        <v>2009</v>
      </c>
      <c r="D3" s="85">
        <v>2008</v>
      </c>
      <c r="E3" s="66">
        <v>2009</v>
      </c>
      <c r="F3" s="313">
        <v>2008</v>
      </c>
      <c r="G3" s="66">
        <v>2009</v>
      </c>
      <c r="H3" s="85">
        <v>2008</v>
      </c>
      <c r="I3" s="66">
        <v>2009</v>
      </c>
    </row>
    <row r="4" spans="1:9" ht="15" customHeight="1">
      <c r="A4" s="827" t="s">
        <v>466</v>
      </c>
      <c r="B4" s="918">
        <v>0</v>
      </c>
      <c r="C4" s="919">
        <v>0</v>
      </c>
      <c r="D4" s="918">
        <v>0</v>
      </c>
      <c r="E4" s="919">
        <v>0</v>
      </c>
      <c r="F4" s="918">
        <v>0</v>
      </c>
      <c r="G4" s="919">
        <v>0</v>
      </c>
      <c r="H4" s="963">
        <v>0</v>
      </c>
      <c r="I4" s="919">
        <v>0</v>
      </c>
    </row>
    <row r="5" spans="1:9" ht="15" customHeight="1">
      <c r="A5" s="1374" t="s">
        <v>639</v>
      </c>
      <c r="B5" s="918">
        <v>0</v>
      </c>
      <c r="C5" s="919">
        <v>0</v>
      </c>
      <c r="D5" s="918">
        <v>0</v>
      </c>
      <c r="E5" s="919">
        <v>0</v>
      </c>
      <c r="F5" s="918">
        <v>0</v>
      </c>
      <c r="G5" s="919">
        <v>0</v>
      </c>
      <c r="H5" s="918">
        <v>0</v>
      </c>
      <c r="I5" s="919">
        <v>0</v>
      </c>
    </row>
    <row r="6" spans="1:9" ht="15" customHeight="1">
      <c r="A6" s="437" t="s">
        <v>640</v>
      </c>
      <c r="B6" s="918">
        <v>0</v>
      </c>
      <c r="C6" s="919">
        <v>0</v>
      </c>
      <c r="D6" s="918">
        <v>0</v>
      </c>
      <c r="E6" s="919">
        <v>0</v>
      </c>
      <c r="F6" s="918">
        <v>0</v>
      </c>
      <c r="G6" s="919">
        <v>0</v>
      </c>
      <c r="H6" s="918">
        <v>0</v>
      </c>
      <c r="I6" s="919">
        <v>0</v>
      </c>
    </row>
    <row r="7" spans="1:9" ht="15" customHeight="1">
      <c r="A7" s="242" t="s">
        <v>71</v>
      </c>
      <c r="B7" s="967">
        <v>0</v>
      </c>
      <c r="C7" s="969">
        <v>0</v>
      </c>
      <c r="D7" s="967">
        <v>74184</v>
      </c>
      <c r="E7" s="969">
        <v>57720</v>
      </c>
      <c r="F7" s="967">
        <v>0</v>
      </c>
      <c r="G7" s="969">
        <v>0</v>
      </c>
      <c r="H7" s="967">
        <v>74184</v>
      </c>
      <c r="I7" s="969">
        <v>57720</v>
      </c>
    </row>
    <row r="8" spans="1:9" ht="15" customHeight="1">
      <c r="A8" s="437" t="s">
        <v>641</v>
      </c>
      <c r="B8" s="918">
        <v>0</v>
      </c>
      <c r="C8" s="919">
        <v>0</v>
      </c>
      <c r="D8" s="918">
        <v>0</v>
      </c>
      <c r="E8" s="919">
        <v>0</v>
      </c>
      <c r="F8" s="918">
        <v>0</v>
      </c>
      <c r="G8" s="919">
        <v>0</v>
      </c>
      <c r="H8" s="918">
        <v>0</v>
      </c>
      <c r="I8" s="919">
        <v>0</v>
      </c>
    </row>
    <row r="9" spans="1:12" ht="15" customHeight="1">
      <c r="A9" s="847" t="s">
        <v>72</v>
      </c>
      <c r="B9" s="968">
        <v>153.5</v>
      </c>
      <c r="C9" s="970">
        <v>225</v>
      </c>
      <c r="D9" s="968">
        <v>0</v>
      </c>
      <c r="E9" s="550">
        <v>0</v>
      </c>
      <c r="F9" s="968">
        <v>0</v>
      </c>
      <c r="G9" s="550">
        <v>0</v>
      </c>
      <c r="H9" s="968">
        <f>SUM(B9+D9+F9)</f>
        <v>153.5</v>
      </c>
      <c r="I9" s="550">
        <v>225</v>
      </c>
      <c r="J9"/>
      <c r="K9"/>
      <c r="L9"/>
    </row>
    <row r="10" spans="1:12" ht="15" customHeight="1">
      <c r="A10" s="1216" t="s">
        <v>637</v>
      </c>
      <c r="B10" s="918">
        <v>0</v>
      </c>
      <c r="C10" s="919">
        <v>0</v>
      </c>
      <c r="D10" s="918">
        <v>0</v>
      </c>
      <c r="E10" s="919">
        <v>0</v>
      </c>
      <c r="F10" s="918">
        <v>0</v>
      </c>
      <c r="G10" s="919">
        <v>0</v>
      </c>
      <c r="H10" s="918">
        <v>0</v>
      </c>
      <c r="I10" s="919">
        <v>0</v>
      </c>
      <c r="J10"/>
      <c r="K10"/>
      <c r="L10"/>
    </row>
    <row r="11" spans="1:9" ht="15" customHeight="1" thickBot="1">
      <c r="A11" s="955" t="s">
        <v>638</v>
      </c>
      <c r="B11" s="918">
        <v>0</v>
      </c>
      <c r="C11" s="919">
        <v>0</v>
      </c>
      <c r="D11" s="918">
        <v>0</v>
      </c>
      <c r="E11" s="919">
        <v>0</v>
      </c>
      <c r="F11" s="918">
        <v>0</v>
      </c>
      <c r="G11" s="919">
        <v>0</v>
      </c>
      <c r="H11" s="918">
        <v>0</v>
      </c>
      <c r="I11" s="919">
        <v>0</v>
      </c>
    </row>
    <row r="12" spans="1:9" ht="15" customHeight="1" thickBot="1">
      <c r="A12" s="523" t="s">
        <v>18</v>
      </c>
      <c r="B12" s="1218">
        <f aca="true" t="shared" si="0" ref="B12:G12">SUM(B8:B11)</f>
        <v>153.5</v>
      </c>
      <c r="C12" s="1219">
        <f t="shared" si="0"/>
        <v>225</v>
      </c>
      <c r="D12" s="1218">
        <f t="shared" si="0"/>
        <v>0</v>
      </c>
      <c r="E12" s="1219">
        <f t="shared" si="0"/>
        <v>0</v>
      </c>
      <c r="F12" s="1218">
        <f t="shared" si="0"/>
        <v>0</v>
      </c>
      <c r="G12" s="1219">
        <f t="shared" si="0"/>
        <v>0</v>
      </c>
      <c r="H12" s="1218">
        <f>SUM(B12+D12+F12)</f>
        <v>153.5</v>
      </c>
      <c r="I12" s="1219">
        <f>SUM(C12+E12+G12)</f>
        <v>225</v>
      </c>
    </row>
    <row r="13" spans="1:9" ht="15" customHeight="1">
      <c r="A13" s="2143" t="s">
        <v>548</v>
      </c>
      <c r="B13" s="2143"/>
      <c r="C13" s="2143"/>
      <c r="D13" s="199"/>
      <c r="E13" s="199"/>
      <c r="F13" s="199"/>
      <c r="G13" s="199"/>
      <c r="H13" s="199"/>
      <c r="I13" s="199"/>
    </row>
    <row r="14" spans="1:9" ht="15" customHeight="1">
      <c r="A14" s="234"/>
      <c r="B14" s="234"/>
      <c r="C14" s="234"/>
      <c r="D14" s="199"/>
      <c r="E14" s="199"/>
      <c r="F14" s="199"/>
      <c r="G14" s="199"/>
      <c r="H14" s="199"/>
      <c r="I14" s="199"/>
    </row>
  </sheetData>
  <mergeCells count="8">
    <mergeCell ref="A13:C13"/>
    <mergeCell ref="H1:I1"/>
    <mergeCell ref="H2:I2"/>
    <mergeCell ref="A2:A3"/>
    <mergeCell ref="B2:C2"/>
    <mergeCell ref="D2:E2"/>
    <mergeCell ref="F2:G2"/>
    <mergeCell ref="A1:C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 topLeftCell="A1">
      <selection activeCell="I8" sqref="I8"/>
    </sheetView>
  </sheetViews>
  <sheetFormatPr defaultColWidth="8.8515625" defaultRowHeight="12.75"/>
  <cols>
    <col min="1" max="1" width="30.8515625" style="3" customWidth="1"/>
    <col min="2" max="2" width="9.7109375" style="3" customWidth="1"/>
    <col min="3" max="4" width="8.7109375" style="3" customWidth="1"/>
    <col min="5" max="5" width="11.57421875" style="3" customWidth="1"/>
    <col min="6" max="7" width="8.7109375" style="3" customWidth="1"/>
    <col min="8" max="11" width="6.7109375" style="3" customWidth="1"/>
    <col min="12" max="12" width="8.7109375" style="3" customWidth="1"/>
    <col min="13" max="16384" width="8.8515625" style="3" customWidth="1"/>
  </cols>
  <sheetData>
    <row r="1" spans="1:11" ht="30" customHeight="1" thickBot="1">
      <c r="A1" s="2179" t="s">
        <v>1047</v>
      </c>
      <c r="B1" s="2180"/>
      <c r="C1" s="2180"/>
      <c r="D1" s="2180"/>
      <c r="E1" s="2180"/>
      <c r="F1" s="2180"/>
      <c r="G1" s="2180"/>
      <c r="H1" s="8"/>
      <c r="I1" s="8"/>
      <c r="J1" s="8"/>
      <c r="K1" s="8"/>
    </row>
    <row r="2" spans="1:12" ht="15" customHeight="1" thickBot="1">
      <c r="A2" s="2126" t="s">
        <v>20</v>
      </c>
      <c r="B2" s="2166" t="s">
        <v>526</v>
      </c>
      <c r="C2" s="2167"/>
      <c r="D2" s="2163" t="s">
        <v>172</v>
      </c>
      <c r="E2" s="2165"/>
      <c r="F2" s="2163" t="s">
        <v>173</v>
      </c>
      <c r="G2" s="2165"/>
      <c r="H2"/>
      <c r="I2"/>
      <c r="J2"/>
      <c r="K2"/>
      <c r="L2"/>
    </row>
    <row r="3" spans="1:12" ht="15" customHeight="1" thickBot="1">
      <c r="A3" s="2127"/>
      <c r="B3" s="973">
        <v>2008</v>
      </c>
      <c r="C3" s="974">
        <v>2009</v>
      </c>
      <c r="D3" s="973">
        <v>2008</v>
      </c>
      <c r="E3" s="974">
        <v>2009</v>
      </c>
      <c r="F3" s="973">
        <v>2008</v>
      </c>
      <c r="G3" s="974">
        <v>2009</v>
      </c>
      <c r="H3"/>
      <c r="I3"/>
      <c r="J3"/>
      <c r="K3"/>
      <c r="L3"/>
    </row>
    <row r="4" spans="1:12" ht="15" customHeight="1">
      <c r="A4" s="827" t="s">
        <v>466</v>
      </c>
      <c r="B4" s="1375">
        <v>0</v>
      </c>
      <c r="C4" s="1376">
        <v>0</v>
      </c>
      <c r="D4" s="1375">
        <v>0</v>
      </c>
      <c r="E4" s="1376">
        <v>0</v>
      </c>
      <c r="F4" s="1375">
        <v>0</v>
      </c>
      <c r="G4" s="1376">
        <v>0</v>
      </c>
      <c r="H4"/>
      <c r="I4"/>
      <c r="J4"/>
      <c r="K4"/>
      <c r="L4"/>
    </row>
    <row r="5" spans="1:12" ht="15" customHeight="1">
      <c r="A5" s="859" t="s">
        <v>467</v>
      </c>
      <c r="B5" s="1134">
        <v>0</v>
      </c>
      <c r="C5" s="1322">
        <v>0</v>
      </c>
      <c r="D5" s="1134">
        <v>0</v>
      </c>
      <c r="E5" s="1322">
        <v>0</v>
      </c>
      <c r="F5" s="1134">
        <v>0</v>
      </c>
      <c r="G5" s="1322">
        <v>0</v>
      </c>
      <c r="H5"/>
      <c r="I5"/>
      <c r="J5"/>
      <c r="K5"/>
      <c r="L5"/>
    </row>
    <row r="6" spans="1:12" ht="15" customHeight="1">
      <c r="A6" s="828" t="s">
        <v>468</v>
      </c>
      <c r="B6" s="1134">
        <v>0</v>
      </c>
      <c r="C6" s="1322">
        <v>0</v>
      </c>
      <c r="D6" s="1134">
        <v>0</v>
      </c>
      <c r="E6" s="1322">
        <v>0</v>
      </c>
      <c r="F6" s="1134">
        <v>0</v>
      </c>
      <c r="G6" s="1322">
        <v>0</v>
      </c>
      <c r="H6"/>
      <c r="I6"/>
      <c r="J6"/>
      <c r="K6"/>
      <c r="L6"/>
    </row>
    <row r="7" spans="1:12" ht="15" customHeight="1">
      <c r="A7" s="222" t="s">
        <v>71</v>
      </c>
      <c r="B7" s="1379">
        <v>0</v>
      </c>
      <c r="C7" s="1380">
        <v>0</v>
      </c>
      <c r="D7" s="1379">
        <v>7.5</v>
      </c>
      <c r="E7" s="1380">
        <v>8.5</v>
      </c>
      <c r="F7" s="1379">
        <v>0</v>
      </c>
      <c r="G7" s="1380">
        <v>0</v>
      </c>
      <c r="H7"/>
      <c r="I7"/>
      <c r="J7"/>
      <c r="K7"/>
      <c r="L7"/>
    </row>
    <row r="8" spans="1:12" ht="15" customHeight="1">
      <c r="A8" s="828" t="s">
        <v>506</v>
      </c>
      <c r="B8" s="1379">
        <v>0</v>
      </c>
      <c r="C8" s="1380">
        <v>0</v>
      </c>
      <c r="D8" s="1379">
        <v>0</v>
      </c>
      <c r="E8" s="1380">
        <v>0</v>
      </c>
      <c r="F8" s="1379">
        <v>0</v>
      </c>
      <c r="G8" s="1380">
        <v>0</v>
      </c>
      <c r="H8" s="308"/>
      <c r="I8" s="308"/>
      <c r="J8" s="308"/>
      <c r="K8" s="308"/>
      <c r="L8"/>
    </row>
    <row r="9" spans="1:12" ht="15" customHeight="1">
      <c r="A9" s="847" t="s">
        <v>72</v>
      </c>
      <c r="B9" s="1381">
        <v>7</v>
      </c>
      <c r="C9" s="1382">
        <v>7</v>
      </c>
      <c r="D9" s="1381">
        <v>0</v>
      </c>
      <c r="E9" s="1382">
        <v>0</v>
      </c>
      <c r="F9" s="1381">
        <v>0</v>
      </c>
      <c r="G9" s="1382">
        <v>0</v>
      </c>
      <c r="H9"/>
      <c r="I9"/>
      <c r="J9" s="8"/>
      <c r="K9" s="8"/>
      <c r="L9"/>
    </row>
    <row r="10" spans="1:12" ht="15" customHeight="1">
      <c r="A10" s="214" t="s">
        <v>470</v>
      </c>
      <c r="B10" s="1134">
        <v>0</v>
      </c>
      <c r="C10" s="1322">
        <v>0</v>
      </c>
      <c r="D10" s="1134">
        <v>0</v>
      </c>
      <c r="E10" s="1322">
        <v>0</v>
      </c>
      <c r="F10" s="1134">
        <v>0</v>
      </c>
      <c r="G10" s="1322">
        <v>0</v>
      </c>
      <c r="H10"/>
      <c r="I10"/>
      <c r="J10" s="8"/>
      <c r="K10" s="8"/>
      <c r="L10"/>
    </row>
    <row r="11" spans="1:13" ht="15" customHeight="1" thickBot="1">
      <c r="A11" s="955" t="s">
        <v>654</v>
      </c>
      <c r="B11" s="1377">
        <v>0</v>
      </c>
      <c r="C11" s="1378">
        <v>0</v>
      </c>
      <c r="D11" s="1377">
        <v>0</v>
      </c>
      <c r="E11" s="1378">
        <v>0</v>
      </c>
      <c r="F11" s="1377">
        <v>0</v>
      </c>
      <c r="G11" s="1378">
        <v>0</v>
      </c>
      <c r="H11"/>
      <c r="I11"/>
      <c r="J11"/>
      <c r="K11"/>
      <c r="L11" s="9"/>
      <c r="M11" s="9"/>
    </row>
    <row r="12" spans="1:11" ht="15" customHeight="1">
      <c r="A12" s="972"/>
      <c r="B12" s="21"/>
      <c r="C12"/>
      <c r="D12"/>
      <c r="E12"/>
      <c r="F12"/>
      <c r="G12"/>
      <c r="H12"/>
      <c r="I12"/>
      <c r="J12" s="9"/>
      <c r="K12" s="9"/>
    </row>
    <row r="13" spans="8:9" ht="15" customHeight="1">
      <c r="H13"/>
      <c r="I13"/>
    </row>
    <row r="14" spans="1:9" ht="15" customHeight="1">
      <c r="A14" s="392"/>
      <c r="B14" s="21"/>
      <c r="C14"/>
      <c r="D14"/>
      <c r="E14"/>
      <c r="F14"/>
      <c r="G14"/>
      <c r="H14"/>
      <c r="I14"/>
    </row>
    <row r="15" spans="8:9" ht="12.75"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 s="183"/>
      <c r="D18"/>
      <c r="E18"/>
      <c r="F18"/>
      <c r="G18"/>
      <c r="H18"/>
      <c r="I18"/>
    </row>
    <row r="19" spans="1:9" ht="12.75">
      <c r="A19"/>
      <c r="B19"/>
      <c r="C19" s="183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3.8">
      <c r="A30" s="206"/>
    </row>
    <row r="31" ht="12.75">
      <c r="C31"/>
    </row>
    <row r="32" ht="12.75">
      <c r="C32"/>
    </row>
    <row r="33" ht="12.75">
      <c r="C33"/>
    </row>
    <row r="34" ht="12.75">
      <c r="C34"/>
    </row>
    <row r="35" spans="1:5" ht="12.75">
      <c r="A35" s="2059"/>
      <c r="B35" s="2059"/>
      <c r="C35" s="2059"/>
      <c r="D35" s="2059"/>
      <c r="E35" s="2059"/>
    </row>
  </sheetData>
  <mergeCells count="6">
    <mergeCell ref="A2:A3"/>
    <mergeCell ref="A1:G1"/>
    <mergeCell ref="A35:E35"/>
    <mergeCell ref="B2:C2"/>
    <mergeCell ref="D2:E2"/>
    <mergeCell ref="F2:G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 topLeftCell="O1">
      <selection activeCell="A30" sqref="A30:E30"/>
    </sheetView>
  </sheetViews>
  <sheetFormatPr defaultColWidth="8.8515625" defaultRowHeight="12.75"/>
  <cols>
    <col min="1" max="1" width="39.140625" style="3" customWidth="1"/>
    <col min="2" max="7" width="9.28125" style="3" customWidth="1"/>
    <col min="8" max="11" width="6.7109375" style="3" customWidth="1"/>
    <col min="12" max="12" width="8.7109375" style="3" customWidth="1"/>
    <col min="13" max="16384" width="8.8515625" style="3" customWidth="1"/>
  </cols>
  <sheetData>
    <row r="1" spans="1:12" ht="30" customHeight="1" thickBot="1">
      <c r="A1" s="2180" t="s">
        <v>1048</v>
      </c>
      <c r="B1" s="2180"/>
      <c r="C1" s="2180"/>
      <c r="D1" s="2180"/>
      <c r="E1" s="2180"/>
      <c r="F1" s="2180"/>
      <c r="G1" s="2180"/>
      <c r="H1" s="8"/>
      <c r="I1" s="8"/>
      <c r="J1" s="8"/>
      <c r="K1" s="8"/>
      <c r="L1"/>
    </row>
    <row r="2" spans="1:12" ht="15" customHeight="1" thickBot="1">
      <c r="A2" s="2126" t="s">
        <v>20</v>
      </c>
      <c r="B2" s="2050" t="s">
        <v>526</v>
      </c>
      <c r="C2" s="2051"/>
      <c r="D2" s="2181" t="s">
        <v>172</v>
      </c>
      <c r="E2" s="2182"/>
      <c r="F2" s="2181" t="s">
        <v>173</v>
      </c>
      <c r="G2" s="2182"/>
      <c r="H2" s="8"/>
      <c r="I2" s="8"/>
      <c r="J2" s="8"/>
      <c r="K2" s="8"/>
      <c r="L2"/>
    </row>
    <row r="3" spans="1:13" ht="15" customHeight="1" thickBot="1">
      <c r="A3" s="2127"/>
      <c r="B3" s="85">
        <v>2008</v>
      </c>
      <c r="C3" s="66">
        <v>2009</v>
      </c>
      <c r="D3" s="85">
        <v>2008</v>
      </c>
      <c r="E3" s="66">
        <v>2009</v>
      </c>
      <c r="F3" s="381">
        <v>2008</v>
      </c>
      <c r="G3" s="89">
        <v>2009</v>
      </c>
      <c r="H3"/>
      <c r="I3"/>
      <c r="J3"/>
      <c r="K3"/>
      <c r="L3" s="9"/>
      <c r="M3" s="9"/>
    </row>
    <row r="4" spans="1:11" ht="15" customHeight="1">
      <c r="A4" s="827" t="s">
        <v>466</v>
      </c>
      <c r="B4" s="1402">
        <v>0</v>
      </c>
      <c r="C4" s="1403">
        <v>0</v>
      </c>
      <c r="D4" s="1404">
        <v>0</v>
      </c>
      <c r="E4" s="1403">
        <v>0</v>
      </c>
      <c r="F4" s="1404">
        <v>0</v>
      </c>
      <c r="G4" s="1403">
        <v>0</v>
      </c>
      <c r="H4" s="9"/>
      <c r="I4" s="9"/>
      <c r="J4" s="9"/>
      <c r="K4" s="9"/>
    </row>
    <row r="5" spans="1:7" ht="15" customHeight="1">
      <c r="A5" s="859" t="s">
        <v>467</v>
      </c>
      <c r="B5" s="1383" t="s">
        <v>469</v>
      </c>
      <c r="C5" s="919" t="s">
        <v>425</v>
      </c>
      <c r="D5" s="918" t="s">
        <v>469</v>
      </c>
      <c r="E5" s="919" t="s">
        <v>425</v>
      </c>
      <c r="F5" s="918" t="s">
        <v>469</v>
      </c>
      <c r="G5" s="919" t="s">
        <v>425</v>
      </c>
    </row>
    <row r="6" spans="1:7" ht="15" customHeight="1">
      <c r="A6" s="828" t="s">
        <v>468</v>
      </c>
      <c r="B6" s="1385">
        <v>0</v>
      </c>
      <c r="C6" s="1405">
        <v>0</v>
      </c>
      <c r="D6" s="997">
        <v>0</v>
      </c>
      <c r="E6" s="1405">
        <v>0</v>
      </c>
      <c r="F6" s="997">
        <v>0</v>
      </c>
      <c r="G6" s="1405">
        <v>0</v>
      </c>
    </row>
    <row r="7" spans="1:7" ht="15" customHeight="1">
      <c r="A7" s="222" t="s">
        <v>71</v>
      </c>
      <c r="B7" s="1384">
        <v>0</v>
      </c>
      <c r="C7" s="837">
        <v>0</v>
      </c>
      <c r="D7" s="971">
        <v>5.25</v>
      </c>
      <c r="E7" s="837">
        <v>6.3</v>
      </c>
      <c r="F7" s="971">
        <v>0</v>
      </c>
      <c r="G7" s="837">
        <v>0</v>
      </c>
    </row>
    <row r="8" spans="1:7" ht="15" customHeight="1">
      <c r="A8" s="511" t="s">
        <v>506</v>
      </c>
      <c r="B8" s="1385">
        <v>0</v>
      </c>
      <c r="C8" s="837">
        <v>0</v>
      </c>
      <c r="D8" s="971">
        <v>0</v>
      </c>
      <c r="E8" s="837">
        <v>0</v>
      </c>
      <c r="F8" s="971">
        <v>0</v>
      </c>
      <c r="G8" s="837">
        <v>0</v>
      </c>
    </row>
    <row r="9" spans="1:7" ht="15" customHeight="1">
      <c r="A9" s="758" t="s">
        <v>72</v>
      </c>
      <c r="B9" s="1386">
        <v>5</v>
      </c>
      <c r="C9" s="947">
        <v>5</v>
      </c>
      <c r="D9" s="288">
        <v>0</v>
      </c>
      <c r="E9" s="947">
        <v>0</v>
      </c>
      <c r="F9" s="288">
        <v>0</v>
      </c>
      <c r="G9" s="947">
        <v>0</v>
      </c>
    </row>
    <row r="10" spans="1:7" ht="15" customHeight="1">
      <c r="A10" s="214" t="s">
        <v>470</v>
      </c>
      <c r="B10" s="1371" t="s">
        <v>469</v>
      </c>
      <c r="C10" s="917" t="s">
        <v>425</v>
      </c>
      <c r="D10" s="426" t="s">
        <v>469</v>
      </c>
      <c r="E10" s="917" t="s">
        <v>425</v>
      </c>
      <c r="F10" s="426" t="s">
        <v>469</v>
      </c>
      <c r="G10" s="917" t="s">
        <v>425</v>
      </c>
    </row>
    <row r="11" spans="1:7" ht="15" customHeight="1" thickBot="1">
      <c r="A11" s="1354" t="s">
        <v>471</v>
      </c>
      <c r="B11" s="1387" t="s">
        <v>469</v>
      </c>
      <c r="C11" s="765" t="s">
        <v>425</v>
      </c>
      <c r="D11" s="764" t="s">
        <v>469</v>
      </c>
      <c r="E11" s="765" t="s">
        <v>425</v>
      </c>
      <c r="F11" s="764" t="s">
        <v>469</v>
      </c>
      <c r="G11" s="765" t="s">
        <v>425</v>
      </c>
    </row>
    <row r="12" ht="15" customHeight="1">
      <c r="A12" s="234" t="s">
        <v>429</v>
      </c>
    </row>
    <row r="13" ht="15" customHeight="1"/>
    <row r="14" spans="1:3" ht="12.75">
      <c r="A14" s="237"/>
      <c r="C14"/>
    </row>
    <row r="15" ht="12.75">
      <c r="C15"/>
    </row>
    <row r="17" ht="12.75">
      <c r="C17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30" spans="1:5" ht="13.8">
      <c r="A30" s="2183"/>
      <c r="B30" s="2184"/>
      <c r="C30" s="2184"/>
      <c r="D30" s="2184"/>
      <c r="E30" s="2184"/>
    </row>
    <row r="35" spans="1:5" ht="12.75">
      <c r="A35" s="2059"/>
      <c r="B35" s="2059"/>
      <c r="C35" s="2059"/>
      <c r="D35" s="2059"/>
      <c r="E35" s="2059"/>
    </row>
  </sheetData>
  <mergeCells count="7">
    <mergeCell ref="F2:G2"/>
    <mergeCell ref="A2:A3"/>
    <mergeCell ref="A1:G1"/>
    <mergeCell ref="A35:E35"/>
    <mergeCell ref="A30:E30"/>
    <mergeCell ref="B2:C2"/>
    <mergeCell ref="D2:E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 topLeftCell="AD1">
      <selection activeCell="O2" sqref="O2"/>
    </sheetView>
  </sheetViews>
  <sheetFormatPr defaultColWidth="8.8515625" defaultRowHeight="12.75"/>
  <cols>
    <col min="1" max="1" width="34.28125" style="3" customWidth="1"/>
    <col min="2" max="2" width="7.7109375" style="10" customWidth="1"/>
    <col min="3" max="13" width="4.7109375" style="3" customWidth="1"/>
    <col min="14" max="14" width="5.57421875" style="3" customWidth="1"/>
    <col min="15" max="16384" width="8.8515625" style="3" customWidth="1"/>
  </cols>
  <sheetData>
    <row r="1" spans="1:14" ht="24" customHeight="1" thickBot="1">
      <c r="A1" s="2132" t="s">
        <v>907</v>
      </c>
      <c r="B1" s="2132"/>
      <c r="C1" s="2132"/>
      <c r="D1" s="2132"/>
      <c r="E1" s="2132"/>
      <c r="F1" s="2132"/>
      <c r="G1" s="2132"/>
      <c r="H1" s="2132"/>
      <c r="J1" s="2186" t="s">
        <v>164</v>
      </c>
      <c r="K1" s="2186"/>
      <c r="L1" s="2186"/>
      <c r="M1" s="2186"/>
      <c r="N1" s="2186"/>
    </row>
    <row r="2" spans="1:14" ht="15" customHeight="1" thickBot="1">
      <c r="A2" s="112" t="s">
        <v>20</v>
      </c>
      <c r="B2" s="323" t="s">
        <v>1</v>
      </c>
      <c r="C2" s="92" t="s">
        <v>529</v>
      </c>
      <c r="D2" s="93" t="s">
        <v>530</v>
      </c>
      <c r="E2" s="93" t="s">
        <v>531</v>
      </c>
      <c r="F2" s="93" t="s">
        <v>532</v>
      </c>
      <c r="G2" s="93" t="s">
        <v>533</v>
      </c>
      <c r="H2" s="93" t="s">
        <v>534</v>
      </c>
      <c r="I2" s="93" t="s">
        <v>535</v>
      </c>
      <c r="J2" s="93" t="s">
        <v>536</v>
      </c>
      <c r="K2" s="93" t="s">
        <v>537</v>
      </c>
      <c r="L2" s="93" t="s">
        <v>538</v>
      </c>
      <c r="M2" s="93" t="s">
        <v>539</v>
      </c>
      <c r="N2" s="94" t="s">
        <v>540</v>
      </c>
    </row>
    <row r="3" spans="1:16" ht="15" customHeight="1">
      <c r="A3" s="2187" t="s">
        <v>466</v>
      </c>
      <c r="B3" s="885">
        <v>2008</v>
      </c>
      <c r="C3" s="883">
        <v>0</v>
      </c>
      <c r="D3" s="594">
        <v>0</v>
      </c>
      <c r="E3" s="594">
        <v>0</v>
      </c>
      <c r="F3" s="594">
        <v>0</v>
      </c>
      <c r="G3" s="594">
        <v>0</v>
      </c>
      <c r="H3" s="594">
        <v>0</v>
      </c>
      <c r="I3" s="594">
        <v>0</v>
      </c>
      <c r="J3" s="594">
        <v>0</v>
      </c>
      <c r="K3" s="594">
        <v>0</v>
      </c>
      <c r="L3" s="594">
        <v>0</v>
      </c>
      <c r="M3" s="594">
        <v>0</v>
      </c>
      <c r="N3" s="596">
        <v>0</v>
      </c>
      <c r="P3" s="16"/>
    </row>
    <row r="4" spans="1:16" ht="15" customHeight="1" thickBot="1">
      <c r="A4" s="2188"/>
      <c r="B4" s="886">
        <v>2009</v>
      </c>
      <c r="C4" s="884">
        <v>0</v>
      </c>
      <c r="D4" s="595">
        <v>0</v>
      </c>
      <c r="E4" s="595">
        <v>0</v>
      </c>
      <c r="F4" s="595">
        <v>0</v>
      </c>
      <c r="G4" s="595">
        <v>0</v>
      </c>
      <c r="H4" s="595">
        <v>0</v>
      </c>
      <c r="I4" s="595">
        <v>0</v>
      </c>
      <c r="J4" s="595">
        <v>0</v>
      </c>
      <c r="K4" s="595">
        <v>0</v>
      </c>
      <c r="L4" s="595">
        <v>0</v>
      </c>
      <c r="M4" s="595">
        <v>0</v>
      </c>
      <c r="N4" s="597">
        <v>0</v>
      </c>
      <c r="O4" s="16"/>
      <c r="P4" s="16"/>
    </row>
    <row r="5" spans="1:16" ht="15" customHeight="1">
      <c r="A5" s="2086" t="s">
        <v>467</v>
      </c>
      <c r="B5" s="885">
        <v>2008</v>
      </c>
      <c r="C5" s="883">
        <v>0</v>
      </c>
      <c r="D5" s="594">
        <v>0</v>
      </c>
      <c r="E5" s="594">
        <v>0</v>
      </c>
      <c r="F5" s="594">
        <v>0</v>
      </c>
      <c r="G5" s="594">
        <v>0</v>
      </c>
      <c r="H5" s="594">
        <v>0</v>
      </c>
      <c r="I5" s="594">
        <v>0</v>
      </c>
      <c r="J5" s="594">
        <v>0</v>
      </c>
      <c r="K5" s="594">
        <v>0</v>
      </c>
      <c r="L5" s="594">
        <v>0</v>
      </c>
      <c r="M5" s="594">
        <v>0</v>
      </c>
      <c r="N5" s="596">
        <v>0</v>
      </c>
      <c r="P5" s="16"/>
    </row>
    <row r="6" spans="1:16" ht="15" customHeight="1" thickBot="1">
      <c r="A6" s="2087"/>
      <c r="B6" s="886">
        <v>2009</v>
      </c>
      <c r="C6" s="884">
        <v>0</v>
      </c>
      <c r="D6" s="595">
        <v>0</v>
      </c>
      <c r="E6" s="595">
        <v>0</v>
      </c>
      <c r="F6" s="595">
        <v>0</v>
      </c>
      <c r="G6" s="595">
        <v>0</v>
      </c>
      <c r="H6" s="595">
        <v>0</v>
      </c>
      <c r="I6" s="595">
        <v>0</v>
      </c>
      <c r="J6" s="595">
        <v>0</v>
      </c>
      <c r="K6" s="595">
        <v>0</v>
      </c>
      <c r="L6" s="595">
        <v>0</v>
      </c>
      <c r="M6" s="595">
        <v>0</v>
      </c>
      <c r="N6" s="597">
        <v>0</v>
      </c>
      <c r="P6" s="16"/>
    </row>
    <row r="7" spans="1:14" ht="15" customHeight="1">
      <c r="A7" s="2086" t="s">
        <v>468</v>
      </c>
      <c r="B7" s="885">
        <v>2008</v>
      </c>
      <c r="C7" s="883">
        <v>0</v>
      </c>
      <c r="D7" s="594">
        <v>0</v>
      </c>
      <c r="E7" s="594">
        <v>0</v>
      </c>
      <c r="F7" s="594">
        <v>0</v>
      </c>
      <c r="G7" s="594">
        <v>0</v>
      </c>
      <c r="H7" s="594">
        <v>0</v>
      </c>
      <c r="I7" s="594">
        <v>0</v>
      </c>
      <c r="J7" s="594">
        <v>0</v>
      </c>
      <c r="K7" s="594">
        <v>0</v>
      </c>
      <c r="L7" s="594">
        <v>0</v>
      </c>
      <c r="M7" s="594">
        <v>0</v>
      </c>
      <c r="N7" s="596">
        <v>0</v>
      </c>
    </row>
    <row r="8" spans="1:14" ht="15" customHeight="1" thickBot="1">
      <c r="A8" s="2087"/>
      <c r="B8" s="886">
        <v>2009</v>
      </c>
      <c r="C8" s="884">
        <v>0</v>
      </c>
      <c r="D8" s="595">
        <v>0</v>
      </c>
      <c r="E8" s="595">
        <v>0</v>
      </c>
      <c r="F8" s="595">
        <v>0</v>
      </c>
      <c r="G8" s="595">
        <v>0</v>
      </c>
      <c r="H8" s="595">
        <v>0</v>
      </c>
      <c r="I8" s="595">
        <v>0</v>
      </c>
      <c r="J8" s="595">
        <v>0</v>
      </c>
      <c r="K8" s="595">
        <v>0</v>
      </c>
      <c r="L8" s="595">
        <v>0</v>
      </c>
      <c r="M8" s="595">
        <v>0</v>
      </c>
      <c r="N8" s="597">
        <v>0</v>
      </c>
    </row>
    <row r="9" spans="1:16" ht="15" customHeight="1">
      <c r="A9" s="2104" t="s">
        <v>71</v>
      </c>
      <c r="B9" s="885">
        <v>2008</v>
      </c>
      <c r="C9" s="982">
        <v>5</v>
      </c>
      <c r="D9" s="983">
        <v>5</v>
      </c>
      <c r="E9" s="983">
        <v>5</v>
      </c>
      <c r="F9" s="983">
        <v>18</v>
      </c>
      <c r="G9" s="983">
        <v>5</v>
      </c>
      <c r="H9" s="983">
        <v>5</v>
      </c>
      <c r="I9" s="983">
        <v>10</v>
      </c>
      <c r="J9" s="983">
        <v>10</v>
      </c>
      <c r="K9" s="983">
        <v>5</v>
      </c>
      <c r="L9" s="983">
        <v>5</v>
      </c>
      <c r="M9" s="983">
        <v>10</v>
      </c>
      <c r="N9" s="984">
        <v>17</v>
      </c>
      <c r="O9"/>
      <c r="P9"/>
    </row>
    <row r="10" spans="1:16" ht="15" customHeight="1" thickBot="1">
      <c r="A10" s="2105"/>
      <c r="B10" s="886">
        <v>2009</v>
      </c>
      <c r="C10" s="979">
        <v>5</v>
      </c>
      <c r="D10" s="980">
        <v>5</v>
      </c>
      <c r="E10" s="980">
        <v>5</v>
      </c>
      <c r="F10" s="980">
        <v>18</v>
      </c>
      <c r="G10" s="980">
        <v>5</v>
      </c>
      <c r="H10" s="980">
        <v>5</v>
      </c>
      <c r="I10" s="980">
        <v>10</v>
      </c>
      <c r="J10" s="980">
        <v>10</v>
      </c>
      <c r="K10" s="980">
        <v>5</v>
      </c>
      <c r="L10" s="980">
        <v>5</v>
      </c>
      <c r="M10" s="980">
        <v>10</v>
      </c>
      <c r="N10" s="981">
        <v>17</v>
      </c>
      <c r="O10"/>
      <c r="P10"/>
    </row>
    <row r="11" spans="1:16" ht="15" customHeight="1">
      <c r="A11" s="2189" t="s">
        <v>506</v>
      </c>
      <c r="B11" s="885">
        <v>2008</v>
      </c>
      <c r="C11" s="883">
        <v>0</v>
      </c>
      <c r="D11" s="594">
        <v>0</v>
      </c>
      <c r="E11" s="594">
        <v>0</v>
      </c>
      <c r="F11" s="594">
        <v>0</v>
      </c>
      <c r="G11" s="594">
        <v>0</v>
      </c>
      <c r="H11" s="594">
        <v>0</v>
      </c>
      <c r="I11" s="594">
        <v>0</v>
      </c>
      <c r="J11" s="594">
        <v>0</v>
      </c>
      <c r="K11" s="594">
        <v>0</v>
      </c>
      <c r="L11" s="594">
        <v>0</v>
      </c>
      <c r="M11" s="594">
        <v>0</v>
      </c>
      <c r="N11" s="596">
        <v>0</v>
      </c>
      <c r="O11"/>
      <c r="P11"/>
    </row>
    <row r="12" spans="1:16" ht="15" customHeight="1" thickBot="1">
      <c r="A12" s="2190"/>
      <c r="B12" s="886">
        <v>2009</v>
      </c>
      <c r="C12" s="884">
        <v>0</v>
      </c>
      <c r="D12" s="595">
        <v>0</v>
      </c>
      <c r="E12" s="595">
        <v>0</v>
      </c>
      <c r="F12" s="595">
        <v>0</v>
      </c>
      <c r="G12" s="595">
        <v>0</v>
      </c>
      <c r="H12" s="595">
        <v>0</v>
      </c>
      <c r="I12" s="595">
        <v>0</v>
      </c>
      <c r="J12" s="595">
        <v>0</v>
      </c>
      <c r="K12" s="595">
        <v>0</v>
      </c>
      <c r="L12" s="595">
        <v>0</v>
      </c>
      <c r="M12" s="595">
        <v>0</v>
      </c>
      <c r="N12" s="597">
        <v>0</v>
      </c>
      <c r="O12"/>
      <c r="P12"/>
    </row>
    <row r="13" spans="1:16" ht="15" customHeight="1">
      <c r="A13" s="2191" t="s">
        <v>72</v>
      </c>
      <c r="B13" s="975">
        <v>2008</v>
      </c>
      <c r="C13" s="976">
        <v>0</v>
      </c>
      <c r="D13" s="977">
        <v>0</v>
      </c>
      <c r="E13" s="977">
        <v>0</v>
      </c>
      <c r="F13" s="977">
        <v>3</v>
      </c>
      <c r="G13" s="977">
        <v>0</v>
      </c>
      <c r="H13" s="977">
        <v>0</v>
      </c>
      <c r="I13" s="977">
        <v>0</v>
      </c>
      <c r="J13" s="977">
        <v>0</v>
      </c>
      <c r="K13" s="977">
        <v>0</v>
      </c>
      <c r="L13" s="977">
        <v>0</v>
      </c>
      <c r="M13" s="977">
        <v>0</v>
      </c>
      <c r="N13" s="978">
        <v>97</v>
      </c>
      <c r="O13"/>
      <c r="P13"/>
    </row>
    <row r="14" spans="1:16" ht="15" customHeight="1" thickBot="1">
      <c r="A14" s="2192"/>
      <c r="B14" s="886">
        <v>2009</v>
      </c>
      <c r="C14" s="979">
        <v>0</v>
      </c>
      <c r="D14" s="980">
        <v>0</v>
      </c>
      <c r="E14" s="980">
        <v>0</v>
      </c>
      <c r="F14" s="980">
        <v>5</v>
      </c>
      <c r="G14" s="980">
        <v>0</v>
      </c>
      <c r="H14" s="980">
        <v>0</v>
      </c>
      <c r="I14" s="980">
        <v>0</v>
      </c>
      <c r="J14" s="980">
        <v>0</v>
      </c>
      <c r="K14" s="980">
        <v>0</v>
      </c>
      <c r="L14" s="980">
        <v>0</v>
      </c>
      <c r="M14" s="980">
        <v>0</v>
      </c>
      <c r="N14" s="981">
        <v>95</v>
      </c>
      <c r="O14"/>
      <c r="P14"/>
    </row>
    <row r="15" spans="1:14" ht="15.75" customHeight="1">
      <c r="A15" s="2086" t="s">
        <v>470</v>
      </c>
      <c r="B15" s="885">
        <v>2008</v>
      </c>
      <c r="C15" s="883">
        <v>0</v>
      </c>
      <c r="D15" s="594">
        <v>0</v>
      </c>
      <c r="E15" s="594">
        <v>0</v>
      </c>
      <c r="F15" s="594">
        <v>0</v>
      </c>
      <c r="G15" s="594">
        <v>0</v>
      </c>
      <c r="H15" s="594">
        <v>0</v>
      </c>
      <c r="I15" s="594">
        <v>0</v>
      </c>
      <c r="J15" s="594">
        <v>0</v>
      </c>
      <c r="K15" s="594">
        <v>0</v>
      </c>
      <c r="L15" s="594">
        <v>0</v>
      </c>
      <c r="M15" s="594">
        <v>0</v>
      </c>
      <c r="N15" s="596">
        <v>0</v>
      </c>
    </row>
    <row r="16" spans="1:14" ht="14.25" customHeight="1" thickBot="1">
      <c r="A16" s="2087"/>
      <c r="B16" s="886">
        <v>2009</v>
      </c>
      <c r="C16" s="884">
        <v>0</v>
      </c>
      <c r="D16" s="595">
        <v>0</v>
      </c>
      <c r="E16" s="595">
        <v>0</v>
      </c>
      <c r="F16" s="595">
        <v>0</v>
      </c>
      <c r="G16" s="595">
        <v>0</v>
      </c>
      <c r="H16" s="595">
        <v>0</v>
      </c>
      <c r="I16" s="595">
        <v>0</v>
      </c>
      <c r="J16" s="595">
        <v>0</v>
      </c>
      <c r="K16" s="595">
        <v>0</v>
      </c>
      <c r="L16" s="595">
        <v>0</v>
      </c>
      <c r="M16" s="595">
        <v>0</v>
      </c>
      <c r="N16" s="597">
        <v>0</v>
      </c>
    </row>
    <row r="17" spans="1:14" ht="15" customHeight="1">
      <c r="A17" s="2187" t="s">
        <v>471</v>
      </c>
      <c r="B17" s="885">
        <v>2008</v>
      </c>
      <c r="C17" s="883">
        <v>0</v>
      </c>
      <c r="D17" s="594">
        <v>0</v>
      </c>
      <c r="E17" s="594">
        <v>0</v>
      </c>
      <c r="F17" s="594">
        <v>0</v>
      </c>
      <c r="G17" s="594">
        <v>0</v>
      </c>
      <c r="H17" s="594">
        <v>0</v>
      </c>
      <c r="I17" s="594">
        <v>0</v>
      </c>
      <c r="J17" s="594">
        <v>0</v>
      </c>
      <c r="K17" s="594">
        <v>0</v>
      </c>
      <c r="L17" s="594">
        <v>0</v>
      </c>
      <c r="M17" s="594">
        <v>0</v>
      </c>
      <c r="N17" s="596">
        <v>0</v>
      </c>
    </row>
    <row r="18" spans="1:14" ht="15" customHeight="1" thickBot="1">
      <c r="A18" s="2188"/>
      <c r="B18" s="886">
        <v>2009</v>
      </c>
      <c r="C18" s="884">
        <v>0</v>
      </c>
      <c r="D18" s="595">
        <v>0</v>
      </c>
      <c r="E18" s="595">
        <v>0</v>
      </c>
      <c r="F18" s="595">
        <v>0</v>
      </c>
      <c r="G18" s="595">
        <v>0</v>
      </c>
      <c r="H18" s="595">
        <v>0</v>
      </c>
      <c r="I18" s="595">
        <v>0</v>
      </c>
      <c r="J18" s="595">
        <v>0</v>
      </c>
      <c r="K18" s="595">
        <v>0</v>
      </c>
      <c r="L18" s="595">
        <v>0</v>
      </c>
      <c r="M18" s="595">
        <v>0</v>
      </c>
      <c r="N18" s="597">
        <v>0</v>
      </c>
    </row>
    <row r="19" spans="1:3" ht="15" customHeight="1">
      <c r="A19" s="237"/>
      <c r="C19" s="149"/>
    </row>
    <row r="28" ht="12.75">
      <c r="A28" s="25"/>
    </row>
    <row r="29" ht="12.75">
      <c r="A29" s="25"/>
    </row>
    <row r="30" ht="12.75">
      <c r="A30" s="814"/>
    </row>
    <row r="31" ht="12.75">
      <c r="A31" s="25"/>
    </row>
    <row r="32" ht="12.75">
      <c r="A32" s="25"/>
    </row>
    <row r="33" ht="12.75">
      <c r="A33" s="25"/>
    </row>
    <row r="35" spans="1:5" ht="12.75">
      <c r="A35" s="2185"/>
      <c r="B35" s="2185"/>
      <c r="C35" s="2185"/>
      <c r="D35" s="2185"/>
      <c r="E35" s="2185"/>
    </row>
  </sheetData>
  <mergeCells count="11">
    <mergeCell ref="A9:A10"/>
    <mergeCell ref="A7:A8"/>
    <mergeCell ref="A1:H1"/>
    <mergeCell ref="A35:E35"/>
    <mergeCell ref="J1:N1"/>
    <mergeCell ref="A3:A4"/>
    <mergeCell ref="A5:A6"/>
    <mergeCell ref="A17:A18"/>
    <mergeCell ref="A15:A16"/>
    <mergeCell ref="A11:A12"/>
    <mergeCell ref="A13:A1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 topLeftCell="A1">
      <selection activeCell="B25" sqref="B25"/>
    </sheetView>
  </sheetViews>
  <sheetFormatPr defaultColWidth="8.8515625" defaultRowHeight="12.75"/>
  <cols>
    <col min="1" max="1" width="36.421875" style="3" customWidth="1"/>
    <col min="2" max="3" width="11.140625" style="3" customWidth="1"/>
    <col min="4" max="5" width="8.00390625" style="3" customWidth="1"/>
    <col min="6" max="7" width="6.7109375" style="3" customWidth="1"/>
    <col min="8" max="9" width="8.7109375" style="3" customWidth="1"/>
    <col min="10" max="13" width="6.7109375" style="3" customWidth="1"/>
    <col min="14" max="14" width="8.57421875" style="3" customWidth="1"/>
    <col min="15" max="15" width="6.421875" style="3" customWidth="1"/>
    <col min="16" max="16" width="6.8515625" style="3" customWidth="1"/>
    <col min="17" max="17" width="6.421875" style="3" customWidth="1"/>
    <col min="18" max="16384" width="8.8515625" style="3" customWidth="1"/>
  </cols>
  <sheetData>
    <row r="1" spans="1:13" ht="23.25" customHeight="1" thickBot="1">
      <c r="A1" s="2132" t="s">
        <v>908</v>
      </c>
      <c r="B1" s="2132"/>
      <c r="C1" s="2132"/>
      <c r="D1" s="2132"/>
      <c r="E1" s="2132"/>
      <c r="M1" s="63" t="s">
        <v>50</v>
      </c>
    </row>
    <row r="2" spans="1:13" ht="30" customHeight="1" thickBot="1">
      <c r="A2" s="1500" t="s">
        <v>20</v>
      </c>
      <c r="B2" s="2163" t="s">
        <v>57</v>
      </c>
      <c r="C2" s="2165"/>
      <c r="D2" s="2163" t="s">
        <v>816</v>
      </c>
      <c r="E2" s="2165"/>
      <c r="F2" s="2166" t="s">
        <v>58</v>
      </c>
      <c r="G2" s="2167"/>
      <c r="H2" s="2163" t="s">
        <v>47</v>
      </c>
      <c r="I2" s="2165"/>
      <c r="J2" s="2161" t="s">
        <v>48</v>
      </c>
      <c r="K2" s="2162"/>
      <c r="L2" s="2161" t="s">
        <v>49</v>
      </c>
      <c r="M2" s="2162"/>
    </row>
    <row r="3" spans="1:13" ht="15" customHeight="1" thickBot="1">
      <c r="A3" s="1501"/>
      <c r="B3" s="575">
        <v>2008</v>
      </c>
      <c r="C3" s="576">
        <v>2009</v>
      </c>
      <c r="D3" s="575">
        <v>2008</v>
      </c>
      <c r="E3" s="576">
        <v>2009</v>
      </c>
      <c r="F3" s="575">
        <v>2008</v>
      </c>
      <c r="G3" s="576">
        <v>2009</v>
      </c>
      <c r="H3" s="575">
        <v>2008</v>
      </c>
      <c r="I3" s="576">
        <v>2009</v>
      </c>
      <c r="J3" s="575">
        <v>2008</v>
      </c>
      <c r="K3" s="576">
        <v>2009</v>
      </c>
      <c r="L3" s="575">
        <v>2008</v>
      </c>
      <c r="M3" s="576">
        <v>2009</v>
      </c>
    </row>
    <row r="4" spans="1:15" ht="15" customHeight="1">
      <c r="A4" s="827" t="s">
        <v>466</v>
      </c>
      <c r="B4" s="791">
        <v>0</v>
      </c>
      <c r="C4" s="787">
        <v>0</v>
      </c>
      <c r="D4" s="791">
        <v>0</v>
      </c>
      <c r="E4" s="787">
        <v>0</v>
      </c>
      <c r="F4" s="791">
        <v>0</v>
      </c>
      <c r="G4" s="787">
        <v>0</v>
      </c>
      <c r="H4" s="791">
        <v>0</v>
      </c>
      <c r="I4" s="787">
        <v>0</v>
      </c>
      <c r="J4" s="791">
        <v>0</v>
      </c>
      <c r="K4" s="787">
        <v>0</v>
      </c>
      <c r="L4" s="791">
        <v>0</v>
      </c>
      <c r="M4" s="787">
        <v>0</v>
      </c>
      <c r="N4" s="6"/>
      <c r="O4" s="6"/>
    </row>
    <row r="5" spans="1:15" ht="15" customHeight="1">
      <c r="A5" s="828" t="s">
        <v>467</v>
      </c>
      <c r="B5" s="256">
        <v>0</v>
      </c>
      <c r="C5" s="261">
        <v>0</v>
      </c>
      <c r="D5" s="256">
        <v>0</v>
      </c>
      <c r="E5" s="261">
        <v>0</v>
      </c>
      <c r="F5" s="256">
        <v>0</v>
      </c>
      <c r="G5" s="261">
        <v>0</v>
      </c>
      <c r="H5" s="256">
        <v>0</v>
      </c>
      <c r="I5" s="261">
        <v>0</v>
      </c>
      <c r="J5" s="256">
        <v>0</v>
      </c>
      <c r="K5" s="261">
        <v>0</v>
      </c>
      <c r="L5" s="256">
        <v>0</v>
      </c>
      <c r="M5" s="261">
        <v>0</v>
      </c>
      <c r="N5" s="6"/>
      <c r="O5" s="6"/>
    </row>
    <row r="6" spans="1:15" ht="15" customHeight="1">
      <c r="A6" s="828" t="s">
        <v>468</v>
      </c>
      <c r="B6" s="256">
        <v>0</v>
      </c>
      <c r="C6" s="261">
        <v>0</v>
      </c>
      <c r="D6" s="256">
        <v>0</v>
      </c>
      <c r="E6" s="261">
        <v>0</v>
      </c>
      <c r="F6" s="256">
        <v>0</v>
      </c>
      <c r="G6" s="261">
        <v>0</v>
      </c>
      <c r="H6" s="256">
        <v>0</v>
      </c>
      <c r="I6" s="261">
        <v>0</v>
      </c>
      <c r="J6" s="256">
        <v>0</v>
      </c>
      <c r="K6" s="261">
        <v>0</v>
      </c>
      <c r="L6" s="256">
        <v>0</v>
      </c>
      <c r="M6" s="261">
        <v>0</v>
      </c>
      <c r="N6" s="6"/>
      <c r="O6" s="6"/>
    </row>
    <row r="7" spans="1:15" ht="15" customHeight="1">
      <c r="A7" s="214" t="s">
        <v>71</v>
      </c>
      <c r="B7" s="985">
        <v>0</v>
      </c>
      <c r="C7" s="986">
        <v>0</v>
      </c>
      <c r="D7" s="985">
        <v>0</v>
      </c>
      <c r="E7" s="986">
        <v>0</v>
      </c>
      <c r="F7" s="985">
        <v>0</v>
      </c>
      <c r="G7" s="986">
        <v>0</v>
      </c>
      <c r="H7" s="985">
        <v>100</v>
      </c>
      <c r="I7" s="986">
        <v>100</v>
      </c>
      <c r="J7" s="985">
        <v>0</v>
      </c>
      <c r="K7" s="986">
        <v>0</v>
      </c>
      <c r="L7" s="985">
        <v>0</v>
      </c>
      <c r="M7" s="986">
        <v>0</v>
      </c>
      <c r="N7" s="6"/>
      <c r="O7" s="6"/>
    </row>
    <row r="8" spans="1:13" ht="15" customHeight="1">
      <c r="A8" s="214" t="s">
        <v>506</v>
      </c>
      <c r="B8" s="256">
        <v>0</v>
      </c>
      <c r="C8" s="261">
        <v>0</v>
      </c>
      <c r="D8" s="256">
        <v>0</v>
      </c>
      <c r="E8" s="261">
        <v>0</v>
      </c>
      <c r="F8" s="256">
        <v>0</v>
      </c>
      <c r="G8" s="261">
        <v>0</v>
      </c>
      <c r="H8" s="256">
        <v>0</v>
      </c>
      <c r="I8" s="261">
        <v>0</v>
      </c>
      <c r="J8" s="256">
        <v>0</v>
      </c>
      <c r="K8" s="261">
        <v>0</v>
      </c>
      <c r="L8" s="256">
        <v>0</v>
      </c>
      <c r="M8" s="261">
        <v>0</v>
      </c>
    </row>
    <row r="9" spans="1:13" ht="15" customHeight="1">
      <c r="A9" s="214" t="s">
        <v>72</v>
      </c>
      <c r="B9" s="985">
        <v>90</v>
      </c>
      <c r="C9" s="986">
        <v>100</v>
      </c>
      <c r="D9" s="985">
        <v>0</v>
      </c>
      <c r="E9" s="986">
        <v>0</v>
      </c>
      <c r="F9" s="985">
        <v>10</v>
      </c>
      <c r="G9" s="986">
        <v>0</v>
      </c>
      <c r="H9" s="985">
        <v>0</v>
      </c>
      <c r="I9" s="986">
        <v>0</v>
      </c>
      <c r="J9" s="985">
        <v>0</v>
      </c>
      <c r="K9" s="986">
        <v>0</v>
      </c>
      <c r="L9" s="985">
        <v>0</v>
      </c>
      <c r="M9" s="986">
        <v>0</v>
      </c>
    </row>
    <row r="10" spans="1:13" ht="15" customHeight="1">
      <c r="A10" s="214" t="s">
        <v>470</v>
      </c>
      <c r="B10" s="256">
        <v>0</v>
      </c>
      <c r="C10" s="261">
        <v>0</v>
      </c>
      <c r="D10" s="256">
        <v>0</v>
      </c>
      <c r="E10" s="261">
        <v>0</v>
      </c>
      <c r="F10" s="256">
        <v>0</v>
      </c>
      <c r="G10" s="261">
        <v>0</v>
      </c>
      <c r="H10" s="256">
        <v>0</v>
      </c>
      <c r="I10" s="261">
        <v>0</v>
      </c>
      <c r="J10" s="256">
        <v>0</v>
      </c>
      <c r="K10" s="261">
        <v>0</v>
      </c>
      <c r="L10" s="256">
        <v>0</v>
      </c>
      <c r="M10" s="261">
        <v>0</v>
      </c>
    </row>
    <row r="11" spans="1:13" ht="15" customHeight="1" thickBot="1">
      <c r="A11" s="955" t="s">
        <v>471</v>
      </c>
      <c r="B11" s="256">
        <v>0</v>
      </c>
      <c r="C11" s="261">
        <v>0</v>
      </c>
      <c r="D11" s="256">
        <v>0</v>
      </c>
      <c r="E11" s="261">
        <v>0</v>
      </c>
      <c r="F11" s="256">
        <v>0</v>
      </c>
      <c r="G11" s="261">
        <v>0</v>
      </c>
      <c r="H11" s="256">
        <v>0</v>
      </c>
      <c r="I11" s="261">
        <v>0</v>
      </c>
      <c r="J11" s="256">
        <v>0</v>
      </c>
      <c r="K11" s="261">
        <v>0</v>
      </c>
      <c r="L11" s="256">
        <v>0</v>
      </c>
      <c r="M11" s="261">
        <v>0</v>
      </c>
    </row>
    <row r="12" spans="1:14" ht="15" customHeight="1" thickBot="1">
      <c r="A12" s="182" t="s">
        <v>59</v>
      </c>
      <c r="B12" s="988">
        <f aca="true" t="shared" si="0" ref="B12:M12">(B15/200)*100</f>
        <v>45</v>
      </c>
      <c r="C12" s="989">
        <f t="shared" si="0"/>
        <v>50</v>
      </c>
      <c r="D12" s="988">
        <f t="shared" si="0"/>
        <v>0</v>
      </c>
      <c r="E12" s="989">
        <f t="shared" si="0"/>
        <v>0</v>
      </c>
      <c r="F12" s="988">
        <f t="shared" si="0"/>
        <v>5</v>
      </c>
      <c r="G12" s="989">
        <f t="shared" si="0"/>
        <v>0</v>
      </c>
      <c r="H12" s="988">
        <f t="shared" si="0"/>
        <v>50</v>
      </c>
      <c r="I12" s="989">
        <f t="shared" si="0"/>
        <v>50</v>
      </c>
      <c r="J12" s="988">
        <f t="shared" si="0"/>
        <v>0</v>
      </c>
      <c r="K12" s="989">
        <f t="shared" si="0"/>
        <v>0</v>
      </c>
      <c r="L12" s="988">
        <f t="shared" si="0"/>
        <v>0</v>
      </c>
      <c r="M12" s="989">
        <f t="shared" si="0"/>
        <v>0</v>
      </c>
      <c r="N12" s="16"/>
    </row>
    <row r="13" ht="15" customHeight="1">
      <c r="A13" s="237"/>
    </row>
    <row r="14" spans="1:9" ht="15" customHeight="1">
      <c r="A14" s="149"/>
      <c r="B14" s="149"/>
      <c r="C14" s="149"/>
      <c r="D14" s="149"/>
      <c r="E14" s="149"/>
      <c r="F14" s="149"/>
      <c r="G14" s="149"/>
      <c r="H14" s="149"/>
      <c r="I14" s="149"/>
    </row>
    <row r="15" spans="2:15" s="1887" customFormat="1" ht="12.75">
      <c r="B15" s="1895">
        <f aca="true" t="shared" si="1" ref="B15:M15">B4+B6+B7+B8+B9</f>
        <v>90</v>
      </c>
      <c r="C15" s="1895">
        <f t="shared" si="1"/>
        <v>100</v>
      </c>
      <c r="D15" s="1895">
        <f t="shared" si="1"/>
        <v>0</v>
      </c>
      <c r="E15" s="1895">
        <f t="shared" si="1"/>
        <v>0</v>
      </c>
      <c r="F15" s="1895">
        <f t="shared" si="1"/>
        <v>10</v>
      </c>
      <c r="G15" s="1895">
        <v>0</v>
      </c>
      <c r="H15" s="1895">
        <f t="shared" si="1"/>
        <v>100</v>
      </c>
      <c r="I15" s="1895">
        <f t="shared" si="1"/>
        <v>100</v>
      </c>
      <c r="J15" s="1895">
        <f t="shared" si="1"/>
        <v>0</v>
      </c>
      <c r="K15" s="1895">
        <f>0</f>
        <v>0</v>
      </c>
      <c r="L15" s="1895">
        <f t="shared" si="1"/>
        <v>0</v>
      </c>
      <c r="M15" s="1895">
        <f t="shared" si="1"/>
        <v>0</v>
      </c>
      <c r="N15" s="1895">
        <f>B12+D12+F12+H12+J12+L12</f>
        <v>100</v>
      </c>
      <c r="O15" s="1895">
        <f>C12+E12+G12+I12+K12+M12</f>
        <v>100</v>
      </c>
    </row>
  </sheetData>
  <mergeCells count="7">
    <mergeCell ref="H2:I2"/>
    <mergeCell ref="J2:K2"/>
    <mergeCell ref="L2:M2"/>
    <mergeCell ref="A1:E1"/>
    <mergeCell ref="B2:C2"/>
    <mergeCell ref="D2:E2"/>
    <mergeCell ref="F2:G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 topLeftCell="A1">
      <selection activeCell="L32" sqref="L3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7.00390625" style="0" customWidth="1"/>
    <col min="4" max="5" width="9.28125" style="0" customWidth="1"/>
    <col min="6" max="6" width="7.421875" style="0" customWidth="1"/>
    <col min="7" max="7" width="8.140625" style="0" customWidth="1"/>
    <col min="10" max="10" width="6.8515625" style="0" customWidth="1"/>
    <col min="11" max="11" width="8.140625" style="0" customWidth="1"/>
    <col min="14" max="15" width="10.140625" style="0" bestFit="1" customWidth="1"/>
  </cols>
  <sheetData>
    <row r="1" spans="1:6" ht="21" customHeight="1" thickBot="1">
      <c r="A1" s="2053" t="s">
        <v>909</v>
      </c>
      <c r="B1" s="2053"/>
      <c r="C1" s="2053"/>
      <c r="D1" s="2053"/>
      <c r="E1" s="2053"/>
      <c r="F1" s="2053"/>
    </row>
    <row r="2" spans="1:15" ht="15" customHeight="1" thickBot="1">
      <c r="A2" s="2126" t="s">
        <v>20</v>
      </c>
      <c r="B2" s="2065" t="s">
        <v>525</v>
      </c>
      <c r="C2" s="2194"/>
      <c r="D2" s="2194"/>
      <c r="E2" s="2066"/>
      <c r="F2" s="2178" t="s">
        <v>172</v>
      </c>
      <c r="G2" s="2193"/>
      <c r="H2" s="2193"/>
      <c r="I2" s="2142"/>
      <c r="J2" s="2178" t="s">
        <v>173</v>
      </c>
      <c r="K2" s="2193"/>
      <c r="L2" s="2193"/>
      <c r="M2" s="2142"/>
      <c r="N2" s="2124" t="s">
        <v>555</v>
      </c>
      <c r="O2" s="2125"/>
    </row>
    <row r="3" spans="1:15" ht="30" customHeight="1" thickBot="1">
      <c r="A3" s="2168"/>
      <c r="B3" s="2065" t="s">
        <v>170</v>
      </c>
      <c r="C3" s="2194"/>
      <c r="D3" s="2193" t="s">
        <v>524</v>
      </c>
      <c r="E3" s="2142"/>
      <c r="F3" s="2065" t="s">
        <v>170</v>
      </c>
      <c r="G3" s="2194"/>
      <c r="H3" s="2193" t="s">
        <v>524</v>
      </c>
      <c r="I3" s="2142"/>
      <c r="J3" s="2065" t="s">
        <v>170</v>
      </c>
      <c r="K3" s="2194"/>
      <c r="L3" s="2193" t="s">
        <v>524</v>
      </c>
      <c r="M3" s="2142"/>
      <c r="N3" s="2169"/>
      <c r="O3" s="2170"/>
    </row>
    <row r="4" spans="1:15" ht="15" customHeight="1" thickBot="1">
      <c r="A4" s="2127"/>
      <c r="B4" s="85">
        <v>2008</v>
      </c>
      <c r="C4" s="66">
        <v>2009</v>
      </c>
      <c r="D4" s="379">
        <v>2008</v>
      </c>
      <c r="E4" s="862">
        <v>2009</v>
      </c>
      <c r="F4" s="85">
        <v>2008</v>
      </c>
      <c r="G4" s="66">
        <v>2009</v>
      </c>
      <c r="H4" s="379">
        <v>2008</v>
      </c>
      <c r="I4" s="862">
        <v>2009</v>
      </c>
      <c r="J4" s="85">
        <v>2008</v>
      </c>
      <c r="K4" s="66">
        <v>2009</v>
      </c>
      <c r="L4" s="379">
        <v>2008</v>
      </c>
      <c r="M4" s="862">
        <v>2009</v>
      </c>
      <c r="N4" s="379">
        <v>2008</v>
      </c>
      <c r="O4" s="151">
        <v>2009</v>
      </c>
    </row>
    <row r="5" spans="1:15" ht="15" customHeight="1">
      <c r="A5" s="864" t="s">
        <v>466</v>
      </c>
      <c r="B5" s="1375">
        <v>0</v>
      </c>
      <c r="C5" s="1376">
        <v>0</v>
      </c>
      <c r="D5" s="1375">
        <v>0</v>
      </c>
      <c r="E5" s="1376">
        <v>0</v>
      </c>
      <c r="F5" s="1375">
        <v>0</v>
      </c>
      <c r="G5" s="1376">
        <v>0</v>
      </c>
      <c r="H5" s="1375">
        <v>0</v>
      </c>
      <c r="I5" s="1376">
        <v>0</v>
      </c>
      <c r="J5" s="1375">
        <v>0</v>
      </c>
      <c r="K5" s="1376">
        <v>0</v>
      </c>
      <c r="L5" s="1375">
        <v>0</v>
      </c>
      <c r="M5" s="1376">
        <v>0</v>
      </c>
      <c r="N5" s="915">
        <v>0</v>
      </c>
      <c r="O5" s="916">
        <v>0</v>
      </c>
    </row>
    <row r="6" spans="1:15" ht="15" customHeight="1">
      <c r="A6" s="965" t="s">
        <v>639</v>
      </c>
      <c r="B6" s="1134">
        <v>0</v>
      </c>
      <c r="C6" s="1322">
        <v>0</v>
      </c>
      <c r="D6" s="1752">
        <v>0</v>
      </c>
      <c r="E6" s="1753">
        <v>0</v>
      </c>
      <c r="F6" s="1134">
        <v>0</v>
      </c>
      <c r="G6" s="1322">
        <v>0</v>
      </c>
      <c r="H6" s="1752">
        <v>0</v>
      </c>
      <c r="I6" s="1753">
        <v>0</v>
      </c>
      <c r="J6" s="1134">
        <v>0</v>
      </c>
      <c r="K6" s="1322">
        <v>0</v>
      </c>
      <c r="L6" s="1752">
        <v>0</v>
      </c>
      <c r="M6" s="1753">
        <v>0</v>
      </c>
      <c r="N6" s="276">
        <v>0</v>
      </c>
      <c r="O6" s="277">
        <v>0</v>
      </c>
    </row>
    <row r="7" spans="1:15" ht="15" customHeight="1">
      <c r="A7" s="824" t="s">
        <v>640</v>
      </c>
      <c r="B7" s="1134">
        <v>0</v>
      </c>
      <c r="C7" s="1322">
        <v>0</v>
      </c>
      <c r="D7" s="1134">
        <v>0</v>
      </c>
      <c r="E7" s="1322">
        <v>0</v>
      </c>
      <c r="F7" s="1134">
        <v>0</v>
      </c>
      <c r="G7" s="1322">
        <v>0</v>
      </c>
      <c r="H7" s="1134">
        <v>0</v>
      </c>
      <c r="I7" s="1322">
        <v>0</v>
      </c>
      <c r="J7" s="1134">
        <v>0</v>
      </c>
      <c r="K7" s="1322">
        <v>0</v>
      </c>
      <c r="L7" s="1134">
        <v>0</v>
      </c>
      <c r="M7" s="1322">
        <v>0</v>
      </c>
      <c r="N7" s="276">
        <v>0</v>
      </c>
      <c r="O7" s="277">
        <v>0</v>
      </c>
    </row>
    <row r="8" spans="1:15" ht="15" customHeight="1">
      <c r="A8" s="246" t="s">
        <v>71</v>
      </c>
      <c r="B8" s="1379">
        <v>0</v>
      </c>
      <c r="C8" s="1380">
        <v>0</v>
      </c>
      <c r="D8" s="1379">
        <v>0</v>
      </c>
      <c r="E8" s="1380">
        <v>0</v>
      </c>
      <c r="F8" s="1379">
        <v>74184</v>
      </c>
      <c r="G8" s="1380">
        <v>57720</v>
      </c>
      <c r="H8" s="1379">
        <v>7.5</v>
      </c>
      <c r="I8" s="1380">
        <v>8.5</v>
      </c>
      <c r="J8" s="1379">
        <v>0</v>
      </c>
      <c r="K8" s="1380">
        <v>0</v>
      </c>
      <c r="L8" s="1379">
        <v>0</v>
      </c>
      <c r="M8" s="1380">
        <v>0</v>
      </c>
      <c r="N8" s="276">
        <f>F8*H8</f>
        <v>556380</v>
      </c>
      <c r="O8" s="277">
        <f>G8*I8</f>
        <v>490620</v>
      </c>
    </row>
    <row r="9" spans="1:15" ht="15" customHeight="1">
      <c r="A9" s="966" t="s">
        <v>641</v>
      </c>
      <c r="B9" s="1134">
        <v>0</v>
      </c>
      <c r="C9" s="1322">
        <v>0</v>
      </c>
      <c r="D9" s="1379">
        <v>0</v>
      </c>
      <c r="E9" s="1380">
        <v>0</v>
      </c>
      <c r="F9" s="1134">
        <v>0</v>
      </c>
      <c r="G9" s="1322">
        <v>0</v>
      </c>
      <c r="H9" s="1379">
        <v>0</v>
      </c>
      <c r="I9" s="1380">
        <v>0</v>
      </c>
      <c r="J9" s="1134">
        <v>0</v>
      </c>
      <c r="K9" s="1322">
        <v>0</v>
      </c>
      <c r="L9" s="1379">
        <v>0</v>
      </c>
      <c r="M9" s="1380">
        <v>0</v>
      </c>
      <c r="N9" s="276">
        <v>0</v>
      </c>
      <c r="O9" s="436">
        <v>0</v>
      </c>
    </row>
    <row r="10" spans="1:15" ht="15" customHeight="1">
      <c r="A10" s="736" t="s">
        <v>72</v>
      </c>
      <c r="B10" s="1134">
        <v>153.5</v>
      </c>
      <c r="C10" s="1754">
        <v>225</v>
      </c>
      <c r="D10" s="1381">
        <v>7</v>
      </c>
      <c r="E10" s="1382">
        <v>7</v>
      </c>
      <c r="F10" s="1134">
        <v>0</v>
      </c>
      <c r="G10" s="1322">
        <v>0</v>
      </c>
      <c r="H10" s="1381">
        <v>0</v>
      </c>
      <c r="I10" s="1382">
        <v>0</v>
      </c>
      <c r="J10" s="1134">
        <v>0</v>
      </c>
      <c r="K10" s="1322">
        <v>0</v>
      </c>
      <c r="L10" s="1381">
        <v>0</v>
      </c>
      <c r="M10" s="1382">
        <v>0</v>
      </c>
      <c r="N10" s="276">
        <f>B10*D10+F10*H10+J10*L10</f>
        <v>1074.5</v>
      </c>
      <c r="O10" s="277">
        <f>C10*E10+G10*I10+K10*M10</f>
        <v>1575</v>
      </c>
    </row>
    <row r="11" spans="1:15" ht="15" customHeight="1">
      <c r="A11" s="509" t="s">
        <v>637</v>
      </c>
      <c r="B11" s="1752">
        <v>0</v>
      </c>
      <c r="C11" s="1753">
        <v>0</v>
      </c>
      <c r="D11" s="1134">
        <v>0</v>
      </c>
      <c r="E11" s="1322">
        <v>0</v>
      </c>
      <c r="F11" s="1134">
        <v>0</v>
      </c>
      <c r="G11" s="1322">
        <v>0</v>
      </c>
      <c r="H11" s="1134">
        <v>0</v>
      </c>
      <c r="I11" s="1322">
        <v>0</v>
      </c>
      <c r="J11" s="1134">
        <v>0</v>
      </c>
      <c r="K11" s="1322">
        <v>0</v>
      </c>
      <c r="L11" s="1134">
        <v>0</v>
      </c>
      <c r="M11" s="1322">
        <v>0</v>
      </c>
      <c r="N11" s="276">
        <v>0</v>
      </c>
      <c r="O11" s="277">
        <v>0</v>
      </c>
    </row>
    <row r="12" spans="1:15" ht="15" customHeight="1" thickBot="1">
      <c r="A12" s="736" t="s">
        <v>638</v>
      </c>
      <c r="B12" s="1377">
        <v>0</v>
      </c>
      <c r="C12" s="1378">
        <v>0</v>
      </c>
      <c r="D12" s="1377">
        <v>0</v>
      </c>
      <c r="E12" s="1378">
        <v>0</v>
      </c>
      <c r="F12" s="1377">
        <v>0</v>
      </c>
      <c r="G12" s="1378">
        <v>0</v>
      </c>
      <c r="H12" s="1377">
        <v>0</v>
      </c>
      <c r="I12" s="1378">
        <v>0</v>
      </c>
      <c r="J12" s="1377">
        <v>0</v>
      </c>
      <c r="K12" s="1378">
        <v>0</v>
      </c>
      <c r="L12" s="1377">
        <v>0</v>
      </c>
      <c r="M12" s="1378">
        <v>0</v>
      </c>
      <c r="N12" s="920">
        <v>0</v>
      </c>
      <c r="O12" s="921">
        <v>0</v>
      </c>
    </row>
    <row r="13" spans="1:15" ht="15" customHeight="1" thickBot="1">
      <c r="A13" s="1220" t="s">
        <v>528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488">
        <f>SUM(N5:N12)</f>
        <v>557454.5</v>
      </c>
      <c r="O13" s="489">
        <f>SUM(O5:O12)</f>
        <v>492195</v>
      </c>
    </row>
    <row r="14" spans="1:4" ht="15" customHeight="1">
      <c r="A14" s="2063" t="s">
        <v>642</v>
      </c>
      <c r="B14" s="2063"/>
      <c r="C14" s="2063"/>
      <c r="D14" s="2063"/>
    </row>
    <row r="15" spans="1:6" ht="12.75">
      <c r="A15" s="237"/>
      <c r="F15" s="391"/>
    </row>
  </sheetData>
  <mergeCells count="13">
    <mergeCell ref="A14:D14"/>
    <mergeCell ref="A1:F1"/>
    <mergeCell ref="A2:A4"/>
    <mergeCell ref="N2:O3"/>
    <mergeCell ref="L3:M3"/>
    <mergeCell ref="B2:E2"/>
    <mergeCell ref="F2:I2"/>
    <mergeCell ref="J2:M2"/>
    <mergeCell ref="D3:E3"/>
    <mergeCell ref="B3:C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 topLeftCell="A1">
      <selection activeCell="K33" sqref="K33"/>
    </sheetView>
  </sheetViews>
  <sheetFormatPr defaultColWidth="9.140625" defaultRowHeight="12.75"/>
  <cols>
    <col min="1" max="1" width="31.00390625" style="0" customWidth="1"/>
  </cols>
  <sheetData>
    <row r="1" spans="1:7" ht="16.2" thickBot="1">
      <c r="A1" s="2132" t="s">
        <v>910</v>
      </c>
      <c r="B1" s="2132"/>
      <c r="C1" s="2132"/>
      <c r="D1" s="2132"/>
      <c r="E1" s="2132"/>
      <c r="G1" s="782" t="s">
        <v>50</v>
      </c>
    </row>
    <row r="2" spans="1:7" ht="15.75" customHeight="1" thickBot="1">
      <c r="A2" s="2126" t="s">
        <v>20</v>
      </c>
      <c r="B2" s="2172" t="s">
        <v>608</v>
      </c>
      <c r="C2" s="2173"/>
      <c r="D2" s="2172" t="s">
        <v>609</v>
      </c>
      <c r="E2" s="2173"/>
      <c r="F2" s="2172" t="s">
        <v>610</v>
      </c>
      <c r="G2" s="2173"/>
    </row>
    <row r="3" spans="1:7" ht="14.4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</row>
    <row r="4" spans="1:7" ht="12.75">
      <c r="A4" s="864" t="s">
        <v>466</v>
      </c>
      <c r="B4" s="999">
        <v>0</v>
      </c>
      <c r="C4" s="1000">
        <v>0</v>
      </c>
      <c r="D4" s="999">
        <v>0</v>
      </c>
      <c r="E4" s="1000">
        <v>0</v>
      </c>
      <c r="F4" s="999">
        <v>0</v>
      </c>
      <c r="G4" s="1000">
        <v>0</v>
      </c>
    </row>
    <row r="5" spans="1:7" ht="12.75">
      <c r="A5" s="965" t="s">
        <v>467</v>
      </c>
      <c r="B5" s="426">
        <v>0</v>
      </c>
      <c r="C5" s="917">
        <v>0</v>
      </c>
      <c r="D5" s="426">
        <v>0</v>
      </c>
      <c r="E5" s="917">
        <v>0</v>
      </c>
      <c r="F5" s="426">
        <v>0</v>
      </c>
      <c r="G5" s="917">
        <v>0</v>
      </c>
    </row>
    <row r="6" spans="1:7" ht="12.75">
      <c r="A6" s="824" t="s">
        <v>468</v>
      </c>
      <c r="B6" s="426">
        <v>0</v>
      </c>
      <c r="C6" s="917">
        <v>0</v>
      </c>
      <c r="D6" s="426">
        <v>0</v>
      </c>
      <c r="E6" s="917">
        <v>0</v>
      </c>
      <c r="F6" s="426">
        <v>0</v>
      </c>
      <c r="G6" s="917">
        <v>0</v>
      </c>
    </row>
    <row r="7" spans="1:7" ht="12.75">
      <c r="A7" s="246" t="s">
        <v>71</v>
      </c>
      <c r="B7" s="1001">
        <v>100</v>
      </c>
      <c r="C7" s="1002">
        <v>100</v>
      </c>
      <c r="D7" s="1001">
        <v>0</v>
      </c>
      <c r="E7" s="1002">
        <v>0</v>
      </c>
      <c r="F7" s="1001">
        <v>0</v>
      </c>
      <c r="G7" s="1002">
        <v>0</v>
      </c>
    </row>
    <row r="8" spans="1:7" ht="12.75">
      <c r="A8" s="966" t="s">
        <v>506</v>
      </c>
      <c r="B8" s="426">
        <v>0</v>
      </c>
      <c r="C8" s="917">
        <v>0</v>
      </c>
      <c r="D8" s="426">
        <v>0</v>
      </c>
      <c r="E8" s="917">
        <v>0</v>
      </c>
      <c r="F8" s="426">
        <v>0</v>
      </c>
      <c r="G8" s="917">
        <v>100</v>
      </c>
    </row>
    <row r="9" spans="1:7" ht="12.75">
      <c r="A9" s="736" t="s">
        <v>72</v>
      </c>
      <c r="B9" s="426" t="s">
        <v>25</v>
      </c>
      <c r="C9" s="917">
        <v>100</v>
      </c>
      <c r="D9" s="426" t="s">
        <v>25</v>
      </c>
      <c r="E9" s="917">
        <v>0</v>
      </c>
      <c r="F9" s="426" t="s">
        <v>25</v>
      </c>
      <c r="G9" s="917">
        <v>0</v>
      </c>
    </row>
    <row r="10" spans="1:7" ht="12.75">
      <c r="A10" s="509" t="s">
        <v>470</v>
      </c>
      <c r="B10" s="426">
        <v>0</v>
      </c>
      <c r="C10" s="917">
        <v>0</v>
      </c>
      <c r="D10" s="426">
        <v>0</v>
      </c>
      <c r="E10" s="917">
        <v>0</v>
      </c>
      <c r="F10" s="426">
        <v>0</v>
      </c>
      <c r="G10" s="917">
        <v>0</v>
      </c>
    </row>
    <row r="11" spans="1:7" ht="16.2" thickBot="1">
      <c r="A11" s="736" t="s">
        <v>654</v>
      </c>
      <c r="B11" s="1282">
        <v>0</v>
      </c>
      <c r="C11" s="1283">
        <v>0</v>
      </c>
      <c r="D11" s="1282">
        <v>0</v>
      </c>
      <c r="E11" s="1283">
        <v>0</v>
      </c>
      <c r="F11" s="1282">
        <v>0</v>
      </c>
      <c r="G11" s="1283">
        <v>0</v>
      </c>
    </row>
    <row r="12" spans="1:7" ht="15" customHeight="1" thickBot="1">
      <c r="A12" s="1284" t="s">
        <v>59</v>
      </c>
      <c r="B12" s="1268">
        <f>(B15/$H$15)*100</f>
        <v>100</v>
      </c>
      <c r="C12" s="1269">
        <f>(C15/$I$15)*100</f>
        <v>66.66666666666666</v>
      </c>
      <c r="D12" s="1268">
        <f>(D15/$H$15)*100</f>
        <v>0</v>
      </c>
      <c r="E12" s="1268">
        <f>(E15/$I$15)*100</f>
        <v>0</v>
      </c>
      <c r="F12" s="1268">
        <f>(F15/$H$15)*100</f>
        <v>0</v>
      </c>
      <c r="G12" s="1269">
        <f>(G15/$I$15)*100</f>
        <v>33.33333333333333</v>
      </c>
    </row>
    <row r="13" ht="12.75">
      <c r="A13" s="1207" t="s">
        <v>557</v>
      </c>
    </row>
    <row r="15" spans="2:12" ht="12.75">
      <c r="B15" s="1890">
        <f aca="true" t="shared" si="0" ref="B15:G15">SUM(B4:B11)</f>
        <v>100</v>
      </c>
      <c r="C15" s="1890">
        <f t="shared" si="0"/>
        <v>200</v>
      </c>
      <c r="D15" s="1890">
        <f t="shared" si="0"/>
        <v>0</v>
      </c>
      <c r="E15" s="1890">
        <f t="shared" si="0"/>
        <v>0</v>
      </c>
      <c r="F15" s="1890">
        <f t="shared" si="0"/>
        <v>0</v>
      </c>
      <c r="G15" s="1890">
        <f t="shared" si="0"/>
        <v>100</v>
      </c>
      <c r="H15" s="1890">
        <f>B15+D15+F15</f>
        <v>100</v>
      </c>
      <c r="I15" s="1890">
        <f>C15+E15+G15</f>
        <v>300</v>
      </c>
      <c r="J15" s="1890"/>
      <c r="K15" s="1890"/>
      <c r="L15" s="1890"/>
    </row>
  </sheetData>
  <mergeCells count="5"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7"/>
  <sheetViews>
    <sheetView showGridLines="0" workbookViewId="0" topLeftCell="A1">
      <selection activeCell="A26" sqref="A26:XFD36"/>
    </sheetView>
  </sheetViews>
  <sheetFormatPr defaultColWidth="9.140625" defaultRowHeight="12.75"/>
  <cols>
    <col min="1" max="1" width="1.421875" style="0" customWidth="1"/>
    <col min="2" max="2" width="26.421875" style="0" customWidth="1"/>
    <col min="3" max="3" width="11.00390625" style="0" customWidth="1"/>
    <col min="4" max="4" width="21.7109375" style="0" customWidth="1"/>
    <col min="5" max="5" width="23.57421875" style="0" customWidth="1"/>
    <col min="6" max="6" width="7.7109375" style="0" customWidth="1"/>
    <col min="7" max="7" width="9.00390625" style="0" customWidth="1"/>
  </cols>
  <sheetData>
    <row r="4" spans="2:4" ht="21" customHeight="1" thickBot="1">
      <c r="B4" s="2053" t="s">
        <v>887</v>
      </c>
      <c r="C4" s="2053"/>
      <c r="D4" s="2053"/>
    </row>
    <row r="5" spans="2:12" ht="15" customHeight="1" thickBot="1">
      <c r="B5" s="2060" t="s">
        <v>20</v>
      </c>
      <c r="C5" s="2060" t="s">
        <v>814</v>
      </c>
      <c r="D5" s="2060" t="s">
        <v>179</v>
      </c>
      <c r="E5" s="2060" t="s">
        <v>180</v>
      </c>
      <c r="F5" s="2065" t="s">
        <v>181</v>
      </c>
      <c r="G5" s="2066"/>
      <c r="H5" s="67"/>
      <c r="I5" s="67"/>
      <c r="J5" s="67"/>
      <c r="K5" s="67"/>
      <c r="L5" s="67"/>
    </row>
    <row r="6" spans="2:12" ht="15" customHeight="1" thickBot="1">
      <c r="B6" s="2061"/>
      <c r="C6" s="2061"/>
      <c r="D6" s="2061"/>
      <c r="E6" s="2061"/>
      <c r="F6" s="310">
        <v>2008</v>
      </c>
      <c r="G6" s="309">
        <v>2009</v>
      </c>
      <c r="H6" s="67"/>
      <c r="I6" s="67"/>
      <c r="J6" s="67"/>
      <c r="K6" s="67"/>
      <c r="L6" s="67"/>
    </row>
    <row r="7" spans="2:12" ht="15" customHeight="1">
      <c r="B7" s="790" t="s">
        <v>644</v>
      </c>
      <c r="C7" s="602" t="s">
        <v>3</v>
      </c>
      <c r="D7" s="927" t="s">
        <v>192</v>
      </c>
      <c r="E7" s="928" t="s">
        <v>190</v>
      </c>
      <c r="F7" s="155" t="s">
        <v>411</v>
      </c>
      <c r="G7" s="76" t="s">
        <v>411</v>
      </c>
      <c r="H7" s="67"/>
      <c r="I7" s="67"/>
      <c r="J7" s="67"/>
      <c r="K7" s="67"/>
      <c r="L7" s="67"/>
    </row>
    <row r="8" spans="2:12" ht="15" customHeight="1">
      <c r="B8" s="828" t="s">
        <v>645</v>
      </c>
      <c r="C8" s="603" t="s">
        <v>3</v>
      </c>
      <c r="D8" s="812" t="s">
        <v>191</v>
      </c>
      <c r="E8" s="809" t="s">
        <v>189</v>
      </c>
      <c r="F8" s="156" t="s">
        <v>411</v>
      </c>
      <c r="G8" s="77" t="s">
        <v>411</v>
      </c>
      <c r="H8" s="67"/>
      <c r="I8" s="67"/>
      <c r="J8" s="67"/>
      <c r="K8" s="67"/>
      <c r="L8" s="67"/>
    </row>
    <row r="9" spans="2:12" ht="15" customHeight="1">
      <c r="B9" s="52" t="s">
        <v>183</v>
      </c>
      <c r="C9" s="603" t="s">
        <v>3</v>
      </c>
      <c r="D9" s="812" t="s">
        <v>193</v>
      </c>
      <c r="E9" s="603" t="s">
        <v>189</v>
      </c>
      <c r="F9" s="156" t="s">
        <v>411</v>
      </c>
      <c r="G9" s="77" t="s">
        <v>411</v>
      </c>
      <c r="H9" s="67"/>
      <c r="I9" s="67"/>
      <c r="J9" s="67"/>
      <c r="K9" s="67"/>
      <c r="L9" s="67"/>
    </row>
    <row r="10" spans="2:12" ht="15" customHeight="1">
      <c r="B10" s="136" t="s">
        <v>412</v>
      </c>
      <c r="C10" s="603" t="s">
        <v>3</v>
      </c>
      <c r="D10" s="811" t="s">
        <v>192</v>
      </c>
      <c r="E10" s="603" t="s">
        <v>190</v>
      </c>
      <c r="F10" s="156" t="s">
        <v>411</v>
      </c>
      <c r="G10" s="77" t="s">
        <v>411</v>
      </c>
      <c r="H10" s="67"/>
      <c r="I10" s="67"/>
      <c r="J10" s="67"/>
      <c r="K10" s="67"/>
      <c r="L10" s="67"/>
    </row>
    <row r="11" spans="2:12" ht="15" customHeight="1">
      <c r="B11" s="232" t="s">
        <v>426</v>
      </c>
      <c r="C11" s="603" t="s">
        <v>3</v>
      </c>
      <c r="D11" s="811" t="s">
        <v>194</v>
      </c>
      <c r="E11" s="603" t="s">
        <v>484</v>
      </c>
      <c r="F11" s="156" t="s">
        <v>411</v>
      </c>
      <c r="G11" s="77" t="s">
        <v>411</v>
      </c>
      <c r="H11" s="67"/>
      <c r="I11" s="67"/>
      <c r="J11" s="67"/>
      <c r="K11" s="67"/>
      <c r="L11" s="67"/>
    </row>
    <row r="12" spans="2:12" ht="15" customHeight="1">
      <c r="B12" s="52" t="s">
        <v>184</v>
      </c>
      <c r="C12" s="603" t="s">
        <v>3</v>
      </c>
      <c r="D12" s="811" t="s">
        <v>201</v>
      </c>
      <c r="E12" s="603" t="s">
        <v>198</v>
      </c>
      <c r="F12" s="156" t="s">
        <v>411</v>
      </c>
      <c r="G12" s="77" t="s">
        <v>411</v>
      </c>
      <c r="H12" s="67"/>
      <c r="I12" s="67"/>
      <c r="J12" s="67"/>
      <c r="K12" s="67"/>
      <c r="L12" s="67"/>
    </row>
    <row r="13" spans="2:12" ht="15" customHeight="1">
      <c r="B13" s="364" t="s">
        <v>765</v>
      </c>
      <c r="C13" s="1228" t="s">
        <v>3</v>
      </c>
      <c r="D13" s="1340" t="s">
        <v>766</v>
      </c>
      <c r="E13" s="1228" t="s">
        <v>883</v>
      </c>
      <c r="F13" s="1341" t="s">
        <v>266</v>
      </c>
      <c r="G13" s="1342" t="s">
        <v>266</v>
      </c>
      <c r="H13" s="67"/>
      <c r="I13" s="67"/>
      <c r="J13" s="67"/>
      <c r="K13" s="67"/>
      <c r="L13" s="67"/>
    </row>
    <row r="14" spans="2:12" ht="15" customHeight="1">
      <c r="B14" s="52" t="s">
        <v>186</v>
      </c>
      <c r="C14" s="603" t="s">
        <v>4</v>
      </c>
      <c r="D14" s="811" t="s">
        <v>201</v>
      </c>
      <c r="E14" s="603" t="s">
        <v>198</v>
      </c>
      <c r="F14" s="156" t="s">
        <v>411</v>
      </c>
      <c r="G14" s="77" t="s">
        <v>411</v>
      </c>
      <c r="H14" s="67"/>
      <c r="I14" s="67"/>
      <c r="J14" s="67"/>
      <c r="K14" s="67"/>
      <c r="L14" s="67"/>
    </row>
    <row r="15" spans="2:12" ht="15" customHeight="1">
      <c r="B15" s="136" t="s">
        <v>413</v>
      </c>
      <c r="C15" s="603" t="s">
        <v>3</v>
      </c>
      <c r="D15" s="811" t="s">
        <v>192</v>
      </c>
      <c r="E15" s="603" t="s">
        <v>190</v>
      </c>
      <c r="F15" s="156" t="s">
        <v>411</v>
      </c>
      <c r="G15" s="77" t="s">
        <v>411</v>
      </c>
      <c r="H15" s="67"/>
      <c r="I15" s="67"/>
      <c r="J15" s="67"/>
      <c r="K15" s="67"/>
      <c r="L15" s="67"/>
    </row>
    <row r="16" spans="2:12" ht="15" customHeight="1">
      <c r="B16" s="52" t="s">
        <v>492</v>
      </c>
      <c r="C16" s="809" t="s">
        <v>3</v>
      </c>
      <c r="D16" s="811" t="s">
        <v>195</v>
      </c>
      <c r="E16" s="603" t="s">
        <v>202</v>
      </c>
      <c r="F16" s="808" t="s">
        <v>266</v>
      </c>
      <c r="G16" s="233" t="s">
        <v>266</v>
      </c>
      <c r="H16" s="67"/>
      <c r="I16" s="67"/>
      <c r="J16" s="67"/>
      <c r="K16" s="67"/>
      <c r="L16" s="67"/>
    </row>
    <row r="17" spans="2:12" ht="15" customHeight="1">
      <c r="B17" s="52" t="s">
        <v>459</v>
      </c>
      <c r="C17" s="809" t="s">
        <v>3</v>
      </c>
      <c r="D17" s="812" t="s">
        <v>462</v>
      </c>
      <c r="E17" s="809" t="s">
        <v>791</v>
      </c>
      <c r="F17" s="808" t="s">
        <v>411</v>
      </c>
      <c r="G17" s="233" t="s">
        <v>411</v>
      </c>
      <c r="H17" s="67"/>
      <c r="I17" s="67"/>
      <c r="J17" s="67"/>
      <c r="K17" s="67"/>
      <c r="L17" s="67"/>
    </row>
    <row r="18" spans="2:12" ht="15" customHeight="1">
      <c r="B18" s="758" t="s">
        <v>761</v>
      </c>
      <c r="C18" s="603" t="s">
        <v>3</v>
      </c>
      <c r="D18" s="811" t="s">
        <v>404</v>
      </c>
      <c r="E18" s="603" t="s">
        <v>484</v>
      </c>
      <c r="F18" s="156" t="s">
        <v>411</v>
      </c>
      <c r="G18" s="77" t="s">
        <v>411</v>
      </c>
      <c r="H18" s="67"/>
      <c r="I18" s="67"/>
      <c r="J18" s="67"/>
      <c r="K18" s="67"/>
      <c r="L18" s="67"/>
    </row>
    <row r="19" spans="2:12" ht="15" customHeight="1">
      <c r="B19" s="52" t="s">
        <v>187</v>
      </c>
      <c r="C19" s="603" t="s">
        <v>3</v>
      </c>
      <c r="D19" s="811" t="s">
        <v>196</v>
      </c>
      <c r="E19" s="603" t="s">
        <v>190</v>
      </c>
      <c r="F19" s="156" t="s">
        <v>411</v>
      </c>
      <c r="G19" s="77" t="s">
        <v>411</v>
      </c>
      <c r="H19" s="67"/>
      <c r="I19" s="67"/>
      <c r="J19" s="67"/>
      <c r="K19" s="67"/>
      <c r="L19" s="67"/>
    </row>
    <row r="20" spans="2:12" ht="15" customHeight="1">
      <c r="B20" s="52" t="s">
        <v>427</v>
      </c>
      <c r="C20" s="603" t="s">
        <v>3</v>
      </c>
      <c r="D20" s="811" t="s">
        <v>197</v>
      </c>
      <c r="E20" s="603" t="s">
        <v>200</v>
      </c>
      <c r="F20" s="156" t="s">
        <v>411</v>
      </c>
      <c r="G20" s="77" t="s">
        <v>411</v>
      </c>
      <c r="H20" s="67"/>
      <c r="I20" s="67"/>
      <c r="J20" s="67"/>
      <c r="K20" s="67"/>
      <c r="L20" s="67"/>
    </row>
    <row r="21" spans="1:12" ht="15" customHeight="1" thickBot="1">
      <c r="A21" s="21"/>
      <c r="B21" s="58" t="s">
        <v>188</v>
      </c>
      <c r="C21" s="604" t="s">
        <v>3</v>
      </c>
      <c r="D21" s="813" t="s">
        <v>196</v>
      </c>
      <c r="E21" s="604" t="s">
        <v>190</v>
      </c>
      <c r="F21" s="157" t="s">
        <v>411</v>
      </c>
      <c r="G21" s="80" t="s">
        <v>411</v>
      </c>
      <c r="H21" s="67"/>
      <c r="I21" s="67"/>
      <c r="J21" s="67"/>
      <c r="K21" s="67"/>
      <c r="L21" s="67"/>
    </row>
    <row r="22" spans="2:12" ht="15" customHeight="1">
      <c r="B22" s="2062" t="s">
        <v>768</v>
      </c>
      <c r="C22" s="2062"/>
      <c r="D22" s="2062"/>
      <c r="E22" s="833"/>
      <c r="F22" s="833"/>
      <c r="G22" s="833"/>
      <c r="H22" s="67"/>
      <c r="I22" s="67"/>
      <c r="J22" s="67"/>
      <c r="K22" s="67"/>
      <c r="L22" s="67"/>
    </row>
    <row r="23" spans="2:12" ht="15" customHeight="1">
      <c r="B23" s="2064" t="s">
        <v>769</v>
      </c>
      <c r="C23" s="2064"/>
      <c r="D23" s="2064"/>
      <c r="E23" s="2064"/>
      <c r="F23" s="2064"/>
      <c r="G23" s="2064"/>
      <c r="H23" s="67"/>
      <c r="I23" s="67"/>
      <c r="J23" s="67"/>
      <c r="K23" s="67"/>
      <c r="L23" s="67"/>
    </row>
    <row r="24" spans="2:12" ht="15" customHeight="1">
      <c r="B24" s="2063" t="s">
        <v>770</v>
      </c>
      <c r="C24" s="2063"/>
      <c r="D24" s="2063"/>
      <c r="E24" s="234"/>
      <c r="F24" s="234"/>
      <c r="G24" s="237"/>
      <c r="H24" s="3"/>
      <c r="I24" s="3"/>
      <c r="J24" s="67"/>
      <c r="K24" s="67"/>
      <c r="L24" s="67"/>
    </row>
    <row r="25" spans="6:12" ht="12.75">
      <c r="F25" s="821"/>
      <c r="G25" s="3"/>
      <c r="H25" s="3"/>
      <c r="I25" s="3"/>
      <c r="J25" s="67"/>
      <c r="K25" s="67"/>
      <c r="L25" s="67"/>
    </row>
    <row r="26" spans="2:12" ht="12.75">
      <c r="B26" s="2059"/>
      <c r="C26" s="2059"/>
      <c r="D26" s="2059"/>
      <c r="E26" s="2059"/>
      <c r="F26" s="821"/>
      <c r="G26" s="3"/>
      <c r="H26" s="3"/>
      <c r="I26" s="3"/>
      <c r="J26" s="67"/>
      <c r="K26" s="67"/>
      <c r="L26" s="67"/>
    </row>
    <row r="27" spans="2:12" ht="12.75">
      <c r="B27" s="2059"/>
      <c r="C27" s="2059"/>
      <c r="D27" s="2059"/>
      <c r="E27" s="2059"/>
      <c r="F27" s="821"/>
      <c r="G27" s="3"/>
      <c r="H27" s="3"/>
      <c r="I27" s="3"/>
      <c r="J27" s="67"/>
      <c r="K27" s="67"/>
      <c r="L27" s="67"/>
    </row>
    <row r="28" spans="2:12" ht="12.75">
      <c r="B28" s="2059"/>
      <c r="C28" s="2059"/>
      <c r="D28" s="2059"/>
      <c r="E28" s="2059"/>
      <c r="F28" s="821"/>
      <c r="G28" s="3"/>
      <c r="H28" s="3"/>
      <c r="I28" s="3"/>
      <c r="J28" s="67"/>
      <c r="K28" s="67"/>
      <c r="L28" s="67"/>
    </row>
    <row r="29" spans="2:12" ht="12.75">
      <c r="B29" s="2059"/>
      <c r="C29" s="2059"/>
      <c r="D29" s="2059"/>
      <c r="E29" s="2059"/>
      <c r="F29" s="821"/>
      <c r="G29" s="821"/>
      <c r="H29" s="67"/>
      <c r="I29" s="67"/>
      <c r="J29" s="67"/>
      <c r="K29" s="67"/>
      <c r="L29" s="67"/>
    </row>
    <row r="30" spans="1:12" ht="13.8">
      <c r="A30" s="187"/>
      <c r="B30" s="2059"/>
      <c r="C30" s="2059"/>
      <c r="D30" s="2059"/>
      <c r="E30" s="2059"/>
      <c r="F30" s="821"/>
      <c r="G30" s="821"/>
      <c r="H30" s="67"/>
      <c r="I30" s="67"/>
      <c r="J30" s="67"/>
      <c r="K30" s="67"/>
      <c r="L30" s="67"/>
    </row>
    <row r="31" spans="2:12" ht="12.75">
      <c r="B31" s="2059"/>
      <c r="C31" s="2059"/>
      <c r="D31" s="2059"/>
      <c r="E31" s="2059"/>
      <c r="F31" s="821"/>
      <c r="G31" s="821"/>
      <c r="H31" s="67"/>
      <c r="I31" s="67"/>
      <c r="J31" s="67"/>
      <c r="K31" s="67"/>
      <c r="L31" s="67"/>
    </row>
    <row r="32" spans="2:12" ht="14.25" customHeight="1">
      <c r="B32" s="2059"/>
      <c r="C32" s="2059"/>
      <c r="D32" s="2059"/>
      <c r="E32" s="2059"/>
      <c r="F32" s="821"/>
      <c r="G32" s="821"/>
      <c r="H32" s="67"/>
      <c r="I32" s="67"/>
      <c r="J32" s="67"/>
      <c r="K32" s="67"/>
      <c r="L32" s="67"/>
    </row>
    <row r="33" spans="2:7" ht="12.75">
      <c r="B33" s="2059"/>
      <c r="C33" s="2059"/>
      <c r="D33" s="2059"/>
      <c r="E33" s="2059"/>
      <c r="F33" s="821"/>
      <c r="G33" s="821"/>
    </row>
    <row r="34" spans="2:8" ht="14.25" customHeight="1">
      <c r="B34" s="2059"/>
      <c r="C34" s="2059"/>
      <c r="D34" s="2059"/>
      <c r="E34" s="2059"/>
      <c r="F34" s="821"/>
      <c r="G34" s="821"/>
      <c r="H34" s="1353"/>
    </row>
    <row r="35" spans="1:7" ht="14.25" customHeight="1">
      <c r="A35" s="1034"/>
      <c r="B35" s="2059"/>
      <c r="C35" s="2059"/>
      <c r="D35" s="2059"/>
      <c r="E35" s="2059"/>
      <c r="F35" s="195"/>
      <c r="G35" s="195"/>
    </row>
    <row r="36" spans="2:7" ht="12.75">
      <c r="B36" s="2059"/>
      <c r="C36" s="2059"/>
      <c r="D36" s="2059"/>
      <c r="E36" s="2059"/>
      <c r="F36" s="201"/>
      <c r="G36" s="201"/>
    </row>
    <row r="37" spans="2:7" ht="12.75">
      <c r="B37" s="201"/>
      <c r="C37" s="201"/>
      <c r="D37" s="201"/>
      <c r="E37" s="201"/>
      <c r="F37" s="201"/>
      <c r="G37" s="201"/>
    </row>
  </sheetData>
  <mergeCells count="20">
    <mergeCell ref="B4:D4"/>
    <mergeCell ref="F5:G5"/>
    <mergeCell ref="B5:B6"/>
    <mergeCell ref="C5:C6"/>
    <mergeCell ref="D5:D6"/>
    <mergeCell ref="B36:E36"/>
    <mergeCell ref="B34:E34"/>
    <mergeCell ref="B27:E27"/>
    <mergeCell ref="B28:E28"/>
    <mergeCell ref="E5:E6"/>
    <mergeCell ref="B22:D22"/>
    <mergeCell ref="B24:D24"/>
    <mergeCell ref="B23:G23"/>
    <mergeCell ref="B33:E33"/>
    <mergeCell ref="B32:E32"/>
    <mergeCell ref="B35:E35"/>
    <mergeCell ref="B31:E31"/>
    <mergeCell ref="B30:E30"/>
    <mergeCell ref="B29:E29"/>
    <mergeCell ref="B26:E26"/>
  </mergeCells>
  <printOptions/>
  <pageMargins left="0.38" right="0.4" top="0.58" bottom="1" header="0.28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 topLeftCell="A1">
      <selection activeCell="K30" sqref="K30"/>
    </sheetView>
  </sheetViews>
  <sheetFormatPr defaultColWidth="9.140625" defaultRowHeight="12.75"/>
  <cols>
    <col min="1" max="1" width="32.00390625" style="0" customWidth="1"/>
    <col min="2" max="5" width="6.7109375" style="0" customWidth="1"/>
    <col min="6" max="6" width="7.28125" style="0" customWidth="1"/>
    <col min="7" max="7" width="7.421875" style="0" customWidth="1"/>
    <col min="8" max="9" width="8.421875" style="0" customWidth="1"/>
  </cols>
  <sheetData>
    <row r="1" spans="1:6" ht="21" customHeight="1" thickBot="1">
      <c r="A1" s="2053" t="s">
        <v>911</v>
      </c>
      <c r="B1" s="2053"/>
      <c r="C1" s="2053"/>
      <c r="D1" s="2053"/>
      <c r="E1" s="2053"/>
      <c r="F1" s="2053"/>
    </row>
    <row r="2" spans="1:9" ht="30" customHeight="1" thickBot="1">
      <c r="A2" s="2126" t="s">
        <v>20</v>
      </c>
      <c r="B2" s="2050" t="s">
        <v>611</v>
      </c>
      <c r="C2" s="2051"/>
      <c r="D2" s="2050" t="s">
        <v>612</v>
      </c>
      <c r="E2" s="2051"/>
      <c r="F2" s="2050" t="s">
        <v>736</v>
      </c>
      <c r="G2" s="2051"/>
      <c r="H2" s="2050" t="s">
        <v>737</v>
      </c>
      <c r="I2" s="2051"/>
    </row>
    <row r="3" spans="1:9" ht="15" customHeight="1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  <c r="H3" s="83">
        <v>2008</v>
      </c>
      <c r="I3" s="113">
        <v>2009</v>
      </c>
    </row>
    <row r="4" spans="1:9" ht="15" customHeight="1">
      <c r="A4" s="864" t="s">
        <v>466</v>
      </c>
      <c r="B4" s="817">
        <v>0</v>
      </c>
      <c r="C4" s="818">
        <v>0</v>
      </c>
      <c r="D4" s="817">
        <v>0</v>
      </c>
      <c r="E4" s="818">
        <v>0</v>
      </c>
      <c r="F4" s="817">
        <v>0</v>
      </c>
      <c r="G4" s="818">
        <v>0</v>
      </c>
      <c r="H4" s="817">
        <v>0</v>
      </c>
      <c r="I4" s="818">
        <v>0</v>
      </c>
    </row>
    <row r="5" spans="1:9" ht="15" customHeight="1">
      <c r="A5" s="965" t="s">
        <v>467</v>
      </c>
      <c r="B5" s="802">
        <v>0</v>
      </c>
      <c r="C5" s="803">
        <v>0</v>
      </c>
      <c r="D5" s="802">
        <v>0</v>
      </c>
      <c r="E5" s="803">
        <v>0</v>
      </c>
      <c r="F5" s="802">
        <v>0</v>
      </c>
      <c r="G5" s="803">
        <v>0</v>
      </c>
      <c r="H5" s="802">
        <v>0</v>
      </c>
      <c r="I5" s="803">
        <v>0</v>
      </c>
    </row>
    <row r="6" spans="1:9" ht="15" customHeight="1">
      <c r="A6" s="824" t="s">
        <v>468</v>
      </c>
      <c r="B6" s="802">
        <v>0</v>
      </c>
      <c r="C6" s="803">
        <v>0</v>
      </c>
      <c r="D6" s="802">
        <v>0</v>
      </c>
      <c r="E6" s="803">
        <v>0</v>
      </c>
      <c r="F6" s="802">
        <v>0</v>
      </c>
      <c r="G6" s="803">
        <v>0</v>
      </c>
      <c r="H6" s="802">
        <v>0</v>
      </c>
      <c r="I6" s="803">
        <v>0</v>
      </c>
    </row>
    <row r="7" spans="1:9" ht="15" customHeight="1">
      <c r="A7" s="246" t="s">
        <v>71</v>
      </c>
      <c r="B7" s="800">
        <v>0</v>
      </c>
      <c r="C7" s="801">
        <v>0</v>
      </c>
      <c r="D7" s="800">
        <v>100</v>
      </c>
      <c r="E7" s="801">
        <v>100</v>
      </c>
      <c r="F7" s="800">
        <v>0</v>
      </c>
      <c r="G7" s="801">
        <v>0</v>
      </c>
      <c r="H7" s="800">
        <v>0</v>
      </c>
      <c r="I7" s="801">
        <v>0</v>
      </c>
    </row>
    <row r="8" spans="1:12" ht="15" customHeight="1">
      <c r="A8" s="966" t="s">
        <v>506</v>
      </c>
      <c r="B8" s="800">
        <v>0</v>
      </c>
      <c r="C8" s="801">
        <v>100</v>
      </c>
      <c r="D8" s="800">
        <v>0</v>
      </c>
      <c r="E8" s="801">
        <v>0</v>
      </c>
      <c r="F8" s="800">
        <v>0</v>
      </c>
      <c r="G8" s="801">
        <v>0</v>
      </c>
      <c r="H8" s="800">
        <v>0</v>
      </c>
      <c r="I8" s="801">
        <v>0</v>
      </c>
      <c r="J8" s="1890"/>
      <c r="K8" s="1890"/>
      <c r="L8" s="1890"/>
    </row>
    <row r="9" spans="1:12" ht="15" customHeight="1">
      <c r="A9" s="736" t="s">
        <v>72</v>
      </c>
      <c r="B9" s="800">
        <v>10</v>
      </c>
      <c r="C9" s="801">
        <v>0</v>
      </c>
      <c r="D9" s="800">
        <v>90</v>
      </c>
      <c r="E9" s="801">
        <v>100</v>
      </c>
      <c r="F9" s="800">
        <v>0</v>
      </c>
      <c r="G9" s="801">
        <v>0</v>
      </c>
      <c r="H9" s="800">
        <v>0</v>
      </c>
      <c r="I9" s="801">
        <v>0</v>
      </c>
      <c r="J9" s="1890"/>
      <c r="K9" s="1890"/>
      <c r="L9" s="1890"/>
    </row>
    <row r="10" spans="1:12" ht="15" customHeight="1">
      <c r="A10" s="509" t="s">
        <v>470</v>
      </c>
      <c r="B10" s="802">
        <v>0</v>
      </c>
      <c r="C10" s="803">
        <v>0</v>
      </c>
      <c r="D10" s="802">
        <v>0</v>
      </c>
      <c r="E10" s="803">
        <v>0</v>
      </c>
      <c r="F10" s="802">
        <v>0</v>
      </c>
      <c r="G10" s="803">
        <v>0</v>
      </c>
      <c r="H10" s="802">
        <v>0</v>
      </c>
      <c r="I10" s="803">
        <v>0</v>
      </c>
      <c r="J10" s="1890"/>
      <c r="K10" s="1890"/>
      <c r="L10" s="1890"/>
    </row>
    <row r="11" spans="1:12" ht="15" customHeight="1" thickBot="1">
      <c r="A11" s="736" t="s">
        <v>654</v>
      </c>
      <c r="B11" s="1325">
        <v>0</v>
      </c>
      <c r="C11" s="1326">
        <v>0</v>
      </c>
      <c r="D11" s="1325">
        <v>0</v>
      </c>
      <c r="E11" s="1326">
        <v>0</v>
      </c>
      <c r="F11" s="1325">
        <v>0</v>
      </c>
      <c r="G11" s="1326">
        <v>0</v>
      </c>
      <c r="H11" s="1325">
        <v>0</v>
      </c>
      <c r="I11" s="1326">
        <v>0</v>
      </c>
      <c r="J11" s="1890"/>
      <c r="K11" s="1890"/>
      <c r="L11" s="1890"/>
    </row>
    <row r="12" spans="1:12" ht="15" customHeight="1" thickBot="1">
      <c r="A12" s="1327" t="s">
        <v>59</v>
      </c>
      <c r="B12" s="1314">
        <f>(B15/$J$15)*100</f>
        <v>5</v>
      </c>
      <c r="C12" s="1315">
        <f>(C15/$K$15)*100</f>
        <v>33.33333333333333</v>
      </c>
      <c r="D12" s="1314">
        <f>(D15/$J$15)*100</f>
        <v>95</v>
      </c>
      <c r="E12" s="1315">
        <f>(E15/$K$15)*100</f>
        <v>66.66666666666666</v>
      </c>
      <c r="F12" s="1314">
        <f>(F15/$J$15)*100</f>
        <v>0</v>
      </c>
      <c r="G12" s="1314">
        <f>(G15/$K$15)*100</f>
        <v>0</v>
      </c>
      <c r="H12" s="1314">
        <f>(H15/$J$15)*100</f>
        <v>0</v>
      </c>
      <c r="I12" s="1314">
        <f>(I15/$K$15)*100</f>
        <v>0</v>
      </c>
      <c r="J12" s="1890">
        <f>B12+D12+F12+H12</f>
        <v>100</v>
      </c>
      <c r="K12" s="1890">
        <f>C12+E12+G12+I12</f>
        <v>99.99999999999999</v>
      </c>
      <c r="L12" s="1890"/>
    </row>
    <row r="13" spans="10:12" ht="12.75">
      <c r="J13" s="1890"/>
      <c r="K13" s="1890"/>
      <c r="L13" s="1890"/>
    </row>
    <row r="14" spans="10:12" ht="12.75">
      <c r="J14" s="1898">
        <v>2008</v>
      </c>
      <c r="K14" s="1898">
        <v>2009</v>
      </c>
      <c r="L14" s="1890"/>
    </row>
    <row r="15" spans="1:12" ht="12.75">
      <c r="A15" s="1890"/>
      <c r="B15" s="1890">
        <f aca="true" t="shared" si="0" ref="B15:I15">SUM(B4:B11)</f>
        <v>10</v>
      </c>
      <c r="C15" s="1890">
        <f t="shared" si="0"/>
        <v>100</v>
      </c>
      <c r="D15" s="1890">
        <f t="shared" si="0"/>
        <v>190</v>
      </c>
      <c r="E15" s="1890">
        <f t="shared" si="0"/>
        <v>200</v>
      </c>
      <c r="F15" s="1890">
        <f t="shared" si="0"/>
        <v>0</v>
      </c>
      <c r="G15" s="1890">
        <f t="shared" si="0"/>
        <v>0</v>
      </c>
      <c r="H15" s="1890">
        <f t="shared" si="0"/>
        <v>0</v>
      </c>
      <c r="I15" s="1890">
        <f t="shared" si="0"/>
        <v>0</v>
      </c>
      <c r="J15" s="1890">
        <f>B15+D15+F15+H15</f>
        <v>200</v>
      </c>
      <c r="K15" s="1890">
        <f>C15+E15+G15+I15</f>
        <v>300</v>
      </c>
      <c r="L15" s="1890"/>
    </row>
    <row r="16" spans="10:12" ht="12.75">
      <c r="J16" s="1890"/>
      <c r="K16" s="1890"/>
      <c r="L16" s="1890"/>
    </row>
    <row r="17" spans="10:12" ht="12.75">
      <c r="J17" s="1890"/>
      <c r="K17" s="1890"/>
      <c r="L17" s="1890"/>
    </row>
    <row r="18" spans="10:12" ht="12.75">
      <c r="J18" s="1890"/>
      <c r="K18" s="1890"/>
      <c r="L18" s="1890"/>
    </row>
  </sheetData>
  <mergeCells count="6">
    <mergeCell ref="A1:F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>
      <selection activeCell="I36" sqref="I36"/>
    </sheetView>
  </sheetViews>
  <sheetFormatPr defaultColWidth="9.140625" defaultRowHeight="12.75"/>
  <cols>
    <col min="1" max="1" width="29.28125" style="0" customWidth="1"/>
    <col min="2" max="2" width="11.7109375" style="0" customWidth="1"/>
    <col min="3" max="3" width="22.28125" style="0" customWidth="1"/>
    <col min="4" max="4" width="23.28125" style="0" customWidth="1"/>
    <col min="5" max="6" width="8.7109375" style="0" customWidth="1"/>
  </cols>
  <sheetData>
    <row r="1" spans="1:3" ht="21" customHeight="1" thickBot="1">
      <c r="A1" s="2053" t="s">
        <v>912</v>
      </c>
      <c r="B1" s="2053"/>
      <c r="C1" s="2053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324">
        <v>2008</v>
      </c>
      <c r="F3" s="309">
        <v>2009</v>
      </c>
    </row>
    <row r="4" spans="1:6" ht="15" customHeight="1">
      <c r="A4" s="823" t="s">
        <v>229</v>
      </c>
      <c r="B4" s="928" t="s">
        <v>4</v>
      </c>
      <c r="C4" s="928" t="s">
        <v>192</v>
      </c>
      <c r="D4" s="928" t="s">
        <v>228</v>
      </c>
      <c r="E4" s="954" t="s">
        <v>266</v>
      </c>
      <c r="F4" s="338" t="s">
        <v>266</v>
      </c>
    </row>
    <row r="5" spans="1:6" ht="15" customHeight="1">
      <c r="A5" s="824" t="s">
        <v>623</v>
      </c>
      <c r="B5" s="809" t="s">
        <v>4</v>
      </c>
      <c r="C5" s="809" t="s">
        <v>233</v>
      </c>
      <c r="D5" s="809" t="s">
        <v>507</v>
      </c>
      <c r="E5" s="911" t="s">
        <v>266</v>
      </c>
      <c r="F5" s="233" t="s">
        <v>266</v>
      </c>
    </row>
    <row r="6" spans="1:6" ht="15" customHeight="1">
      <c r="A6" s="824" t="s">
        <v>230</v>
      </c>
      <c r="B6" s="809" t="s">
        <v>4</v>
      </c>
      <c r="C6" s="809" t="s">
        <v>234</v>
      </c>
      <c r="D6" s="809" t="s">
        <v>221</v>
      </c>
      <c r="E6" s="911" t="s">
        <v>411</v>
      </c>
      <c r="F6" s="233" t="s">
        <v>411</v>
      </c>
    </row>
    <row r="7" spans="1:6" ht="15" customHeight="1">
      <c r="A7" s="824" t="s">
        <v>624</v>
      </c>
      <c r="B7" s="809" t="s">
        <v>4</v>
      </c>
      <c r="C7" s="809" t="s">
        <v>214</v>
      </c>
      <c r="D7" s="809" t="s">
        <v>200</v>
      </c>
      <c r="E7" s="911" t="s">
        <v>266</v>
      </c>
      <c r="F7" s="233" t="s">
        <v>411</v>
      </c>
    </row>
    <row r="8" spans="1:6" ht="15" customHeight="1">
      <c r="A8" s="825" t="s">
        <v>625</v>
      </c>
      <c r="B8" s="990" t="s">
        <v>6</v>
      </c>
      <c r="C8" s="990" t="s">
        <v>409</v>
      </c>
      <c r="D8" s="990" t="s">
        <v>198</v>
      </c>
      <c r="E8" s="991" t="s">
        <v>163</v>
      </c>
      <c r="F8" s="233" t="s">
        <v>266</v>
      </c>
    </row>
    <row r="9" spans="1:6" ht="15" customHeight="1" thickBot="1">
      <c r="A9" s="826" t="s">
        <v>232</v>
      </c>
      <c r="B9" s="956" t="s">
        <v>3</v>
      </c>
      <c r="C9" s="956" t="s">
        <v>235</v>
      </c>
      <c r="D9" s="956" t="s">
        <v>189</v>
      </c>
      <c r="E9" s="957" t="s">
        <v>411</v>
      </c>
      <c r="F9" s="958" t="s">
        <v>411</v>
      </c>
    </row>
    <row r="10" spans="1:6" ht="15" customHeight="1">
      <c r="A10" s="992" t="s">
        <v>655</v>
      </c>
      <c r="B10" s="1653"/>
      <c r="C10" s="1653"/>
      <c r="D10" s="820"/>
      <c r="E10" s="820"/>
      <c r="F10" s="820"/>
    </row>
    <row r="11" spans="1:6" ht="15" customHeight="1">
      <c r="A11" s="2195" t="s">
        <v>656</v>
      </c>
      <c r="B11" s="2195"/>
      <c r="C11" s="2195"/>
      <c r="D11" s="190"/>
      <c r="E11" s="190"/>
      <c r="F11" s="190"/>
    </row>
    <row r="12" spans="1:6" ht="15" customHeight="1">
      <c r="A12" s="2074" t="s">
        <v>738</v>
      </c>
      <c r="B12" s="2074"/>
      <c r="C12" s="2074"/>
      <c r="D12" s="190"/>
      <c r="E12" s="190"/>
      <c r="F12" s="190"/>
    </row>
    <row r="13" ht="12.75" customHeight="1">
      <c r="G13" s="21"/>
    </row>
    <row r="14" ht="12.75" customHeight="1">
      <c r="G14" s="21"/>
    </row>
    <row r="15" ht="12.75" customHeight="1">
      <c r="G15" s="21"/>
    </row>
    <row r="16" spans="2:7" ht="12.75" customHeight="1">
      <c r="B16" s="187"/>
      <c r="C16" s="187"/>
      <c r="D16" s="187"/>
      <c r="E16" s="187"/>
      <c r="F16" s="187"/>
      <c r="G16" s="21"/>
    </row>
    <row r="17" spans="1:7" ht="12.75" customHeight="1">
      <c r="A17" s="2133"/>
      <c r="B17" s="2133"/>
      <c r="C17" s="2133"/>
      <c r="D17" s="2133"/>
      <c r="E17" s="190"/>
      <c r="F17" s="190"/>
      <c r="G17" s="21"/>
    </row>
    <row r="18" spans="1:6" ht="12.75" customHeight="1">
      <c r="A18" s="2133"/>
      <c r="B18" s="2133"/>
      <c r="C18" s="2133"/>
      <c r="D18" s="2133"/>
      <c r="E18" s="190"/>
      <c r="F18" s="190"/>
    </row>
    <row r="19" spans="1:6" ht="12.75" customHeight="1">
      <c r="A19" s="2059"/>
      <c r="B19" s="2059"/>
      <c r="C19" s="2059"/>
      <c r="D19" s="2059"/>
      <c r="E19" s="190"/>
      <c r="F19" s="190"/>
    </row>
    <row r="20" spans="1:6" ht="11.25" customHeight="1">
      <c r="A20" s="2133"/>
      <c r="B20" s="2133"/>
      <c r="C20" s="2133"/>
      <c r="D20" s="2133"/>
      <c r="E20" s="319"/>
      <c r="F20" s="319"/>
    </row>
    <row r="21" spans="1:4" ht="12" customHeight="1">
      <c r="A21" s="2133"/>
      <c r="B21" s="2133"/>
      <c r="C21" s="2133"/>
      <c r="D21" s="2133"/>
    </row>
    <row r="22" spans="1:4" ht="12" customHeight="1">
      <c r="A22" s="2133"/>
      <c r="B22" s="2133"/>
      <c r="C22" s="2133"/>
      <c r="D22" s="2133"/>
    </row>
  </sheetData>
  <mergeCells count="14">
    <mergeCell ref="A17:D17"/>
    <mergeCell ref="A11:C11"/>
    <mergeCell ref="A12:C12"/>
    <mergeCell ref="E2:F2"/>
    <mergeCell ref="A1:C1"/>
    <mergeCell ref="A2:A3"/>
    <mergeCell ref="B2:B3"/>
    <mergeCell ref="C2:C3"/>
    <mergeCell ref="D2:D3"/>
    <mergeCell ref="A18:D18"/>
    <mergeCell ref="A19:D19"/>
    <mergeCell ref="A20:D20"/>
    <mergeCell ref="A21:D21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 topLeftCell="A1">
      <selection activeCell="L33" sqref="L33"/>
    </sheetView>
  </sheetViews>
  <sheetFormatPr defaultColWidth="9.140625" defaultRowHeight="12.75"/>
  <cols>
    <col min="1" max="1" width="32.7109375" style="0" customWidth="1"/>
    <col min="2" max="3" width="7.421875" style="0" customWidth="1"/>
  </cols>
  <sheetData>
    <row r="1" spans="1:3" ht="32.25" customHeight="1" thickBot="1">
      <c r="A1" s="2079" t="s">
        <v>913</v>
      </c>
      <c r="B1" s="2079"/>
      <c r="C1" s="2079"/>
    </row>
    <row r="2" spans="1:3" ht="15" customHeight="1" thickBot="1">
      <c r="A2" s="819" t="s">
        <v>20</v>
      </c>
      <c r="B2" s="181">
        <v>2008</v>
      </c>
      <c r="C2" s="139">
        <v>2009</v>
      </c>
    </row>
    <row r="3" spans="1:3" ht="15" customHeight="1">
      <c r="A3" s="827" t="s">
        <v>497</v>
      </c>
      <c r="B3" s="1383">
        <v>0</v>
      </c>
      <c r="C3" s="1665">
        <v>0</v>
      </c>
    </row>
    <row r="4" spans="1:3" ht="15" customHeight="1">
      <c r="A4" s="828" t="s">
        <v>499</v>
      </c>
      <c r="B4" s="1666" t="s">
        <v>425</v>
      </c>
      <c r="C4" s="1667" t="s">
        <v>425</v>
      </c>
    </row>
    <row r="5" spans="1:3" ht="15" customHeight="1">
      <c r="A5" s="408" t="s">
        <v>74</v>
      </c>
      <c r="B5" s="1668">
        <v>95</v>
      </c>
      <c r="C5" s="1669">
        <v>95</v>
      </c>
    </row>
    <row r="6" spans="1:3" ht="15" customHeight="1">
      <c r="A6" s="408" t="s">
        <v>75</v>
      </c>
      <c r="B6" s="1666">
        <v>0</v>
      </c>
      <c r="C6" s="1667" t="s">
        <v>425</v>
      </c>
    </row>
    <row r="7" spans="1:3" ht="15" customHeight="1">
      <c r="A7" s="828" t="s">
        <v>498</v>
      </c>
      <c r="B7" s="1670" t="s">
        <v>163</v>
      </c>
      <c r="C7" s="1667" t="s">
        <v>425</v>
      </c>
    </row>
    <row r="8" spans="1:12" ht="15" customHeight="1" thickBot="1">
      <c r="A8" s="393" t="s">
        <v>76</v>
      </c>
      <c r="B8" s="1671">
        <v>24</v>
      </c>
      <c r="C8" s="1672">
        <v>30</v>
      </c>
      <c r="D8" s="21"/>
      <c r="E8" s="21"/>
      <c r="F8" s="21"/>
      <c r="G8" s="21"/>
      <c r="H8" s="21"/>
      <c r="I8" s="21"/>
      <c r="J8" s="21"/>
      <c r="K8" s="21"/>
      <c r="L8" s="21"/>
    </row>
    <row r="9" spans="1:12" ht="15" customHeight="1" thickBot="1">
      <c r="A9" s="153" t="s">
        <v>73</v>
      </c>
      <c r="B9" s="1673">
        <f>SUM(B5:B8)</f>
        <v>119</v>
      </c>
      <c r="C9" s="1674">
        <f>SUM(C5:C8)</f>
        <v>125</v>
      </c>
      <c r="D9" s="21"/>
      <c r="E9" s="21"/>
      <c r="F9" s="21"/>
      <c r="G9" s="21"/>
      <c r="H9" s="21"/>
      <c r="I9" s="21"/>
      <c r="J9" s="21"/>
      <c r="K9" s="21"/>
      <c r="L9" s="21"/>
    </row>
    <row r="10" spans="1:12" ht="15" customHeight="1">
      <c r="A10" s="833" t="s">
        <v>429</v>
      </c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I16"/>
  <sheetViews>
    <sheetView showGridLines="0" workbookViewId="0" topLeftCell="A1">
      <selection activeCell="G13" sqref="G13"/>
    </sheetView>
  </sheetViews>
  <sheetFormatPr defaultColWidth="8.8515625" defaultRowHeight="12.75"/>
  <cols>
    <col min="1" max="1" width="32.57421875" style="3" customWidth="1"/>
    <col min="2" max="5" width="8.7109375" style="3" customWidth="1"/>
    <col min="6" max="6" width="2.7109375" style="3" customWidth="1"/>
    <col min="7" max="7" width="25.00390625" style="3" customWidth="1"/>
    <col min="8" max="8" width="12.28125" style="3" customWidth="1"/>
    <col min="9" max="16384" width="8.8515625" style="3" customWidth="1"/>
  </cols>
  <sheetData>
    <row r="1" spans="1:9" ht="21" customHeight="1" thickBot="1">
      <c r="A1" s="2053" t="s">
        <v>914</v>
      </c>
      <c r="B1" s="2053"/>
      <c r="C1" s="2053"/>
      <c r="D1" s="2053"/>
      <c r="E1" s="2053"/>
      <c r="G1"/>
      <c r="H1"/>
      <c r="I1"/>
    </row>
    <row r="2" spans="1:9" ht="15" customHeight="1" thickBot="1">
      <c r="A2" s="2126" t="s">
        <v>20</v>
      </c>
      <c r="B2" s="2196" t="s">
        <v>171</v>
      </c>
      <c r="C2" s="2197"/>
      <c r="D2" s="2197"/>
      <c r="E2" s="2198"/>
      <c r="F2" s="18"/>
      <c r="G2"/>
      <c r="H2"/>
      <c r="I2"/>
    </row>
    <row r="3" spans="1:9" ht="15" customHeight="1" thickBot="1">
      <c r="A3" s="2168"/>
      <c r="B3" s="2199" t="s">
        <v>77</v>
      </c>
      <c r="C3" s="2129"/>
      <c r="D3" s="2128" t="s">
        <v>554</v>
      </c>
      <c r="E3" s="2129"/>
      <c r="F3" s="18"/>
      <c r="G3"/>
      <c r="H3"/>
      <c r="I3"/>
    </row>
    <row r="4" spans="1:9" ht="15" customHeight="1" thickBot="1">
      <c r="A4" s="2127"/>
      <c r="B4" s="85">
        <v>2008</v>
      </c>
      <c r="C4" s="66">
        <v>2009</v>
      </c>
      <c r="D4" s="85">
        <v>2008</v>
      </c>
      <c r="E4" s="66">
        <v>2009</v>
      </c>
      <c r="F4"/>
      <c r="G4"/>
      <c r="H4"/>
      <c r="I4"/>
    </row>
    <row r="5" spans="1:9" ht="15" customHeight="1">
      <c r="A5" s="827" t="s">
        <v>497</v>
      </c>
      <c r="B5" s="834">
        <v>0</v>
      </c>
      <c r="C5" s="835">
        <v>0</v>
      </c>
      <c r="D5" s="834">
        <v>0</v>
      </c>
      <c r="E5" s="835">
        <v>0</v>
      </c>
      <c r="F5"/>
      <c r="G5"/>
      <c r="H5"/>
      <c r="I5"/>
    </row>
    <row r="6" spans="1:9" ht="15" customHeight="1">
      <c r="A6" s="828" t="s">
        <v>774</v>
      </c>
      <c r="B6" s="831">
        <v>0</v>
      </c>
      <c r="C6" s="832">
        <v>0</v>
      </c>
      <c r="D6" s="161">
        <v>0</v>
      </c>
      <c r="E6" s="262">
        <v>0</v>
      </c>
      <c r="F6"/>
      <c r="G6"/>
      <c r="H6"/>
      <c r="I6"/>
    </row>
    <row r="7" spans="1:9" ht="15" customHeight="1">
      <c r="A7" s="222" t="s">
        <v>74</v>
      </c>
      <c r="B7" s="836">
        <v>134</v>
      </c>
      <c r="C7" s="245">
        <v>186</v>
      </c>
      <c r="D7" s="836">
        <v>654</v>
      </c>
      <c r="E7" s="245">
        <v>880</v>
      </c>
      <c r="F7" s="20"/>
      <c r="G7" s="1899"/>
      <c r="H7"/>
      <c r="I7"/>
    </row>
    <row r="8" spans="1:9" ht="15" customHeight="1">
      <c r="A8" s="222" t="s">
        <v>772</v>
      </c>
      <c r="B8" s="836">
        <v>0</v>
      </c>
      <c r="C8" s="245">
        <v>24</v>
      </c>
      <c r="D8" s="836">
        <v>0</v>
      </c>
      <c r="E8" s="245">
        <v>120</v>
      </c>
      <c r="F8" s="20"/>
      <c r="G8"/>
      <c r="H8"/>
      <c r="I8"/>
    </row>
    <row r="9" spans="1:9" ht="15" customHeight="1">
      <c r="A9" s="838" t="s">
        <v>773</v>
      </c>
      <c r="B9" s="546" t="s">
        <v>163</v>
      </c>
      <c r="C9" s="261">
        <v>0</v>
      </c>
      <c r="D9" s="546" t="s">
        <v>163</v>
      </c>
      <c r="E9" s="261">
        <v>0</v>
      </c>
      <c r="G9"/>
      <c r="H9"/>
      <c r="I9"/>
    </row>
    <row r="10" spans="1:9" ht="15" customHeight="1" thickBot="1">
      <c r="A10" s="107" t="s">
        <v>76</v>
      </c>
      <c r="B10" s="1003">
        <v>979</v>
      </c>
      <c r="C10" s="1004">
        <v>1033</v>
      </c>
      <c r="D10" s="1005">
        <v>4822</v>
      </c>
      <c r="E10" s="1006">
        <v>5398</v>
      </c>
      <c r="G10"/>
      <c r="H10"/>
      <c r="I10"/>
    </row>
    <row r="11" spans="1:9" ht="15" customHeight="1" thickBot="1">
      <c r="A11" s="964" t="s">
        <v>18</v>
      </c>
      <c r="B11" s="454">
        <f>SUM(B7:B10)</f>
        <v>1113</v>
      </c>
      <c r="C11" s="455">
        <f>SUM(C7:C10)</f>
        <v>1243</v>
      </c>
      <c r="D11" s="454">
        <f>SUM(D7:D10)</f>
        <v>5476</v>
      </c>
      <c r="E11" s="455">
        <f>SUM(E7:E10)</f>
        <v>6398</v>
      </c>
      <c r="G11"/>
      <c r="H11"/>
      <c r="I11"/>
    </row>
    <row r="12" spans="1:9" ht="15" customHeight="1">
      <c r="A12" s="2143" t="s">
        <v>548</v>
      </c>
      <c r="B12" s="2143"/>
      <c r="C12" s="2143"/>
      <c r="D12" s="198"/>
      <c r="E12" s="198"/>
      <c r="G12"/>
      <c r="H12"/>
      <c r="I12"/>
    </row>
    <row r="13" spans="1:5" ht="15" customHeight="1">
      <c r="A13" s="993" t="s">
        <v>656</v>
      </c>
      <c r="B13" s="993"/>
      <c r="C13" s="993"/>
      <c r="D13" s="822"/>
      <c r="E13" s="199"/>
    </row>
    <row r="14" spans="1:3" ht="15" customHeight="1">
      <c r="A14" s="211" t="s">
        <v>771</v>
      </c>
      <c r="B14" s="234"/>
      <c r="C14" s="234"/>
    </row>
    <row r="15" spans="2:3" ht="12.75">
      <c r="B15" s="995"/>
      <c r="C15" s="219"/>
    </row>
    <row r="16" ht="12.75">
      <c r="C16" s="219"/>
    </row>
  </sheetData>
  <mergeCells count="6">
    <mergeCell ref="A12:C12"/>
    <mergeCell ref="A1:E1"/>
    <mergeCell ref="B2:E2"/>
    <mergeCell ref="B3:C3"/>
    <mergeCell ref="D3:E3"/>
    <mergeCell ref="A2:A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 topLeftCell="A1">
      <selection activeCell="E3" sqref="E3"/>
    </sheetView>
  </sheetViews>
  <sheetFormatPr defaultColWidth="8.8515625" defaultRowHeight="12.75"/>
  <cols>
    <col min="1" max="1" width="32.8515625" style="3" customWidth="1"/>
    <col min="2" max="2" width="10.00390625" style="3" customWidth="1"/>
    <col min="3" max="3" width="8.57421875" style="3" customWidth="1"/>
    <col min="4" max="7" width="8.7109375" style="3" customWidth="1"/>
    <col min="8" max="11" width="6.7109375" style="3" customWidth="1"/>
    <col min="12" max="12" width="8.7109375" style="3" customWidth="1"/>
    <col min="13" max="16384" width="8.8515625" style="3" customWidth="1"/>
  </cols>
  <sheetData>
    <row r="1" spans="1:11" ht="57" customHeight="1" thickBot="1">
      <c r="A1" s="2200" t="s">
        <v>1049</v>
      </c>
      <c r="B1" s="2201"/>
      <c r="C1" s="2201"/>
      <c r="D1" s="8"/>
      <c r="E1" s="8"/>
      <c r="F1" s="8"/>
      <c r="G1" s="8"/>
      <c r="H1" s="8"/>
      <c r="I1" s="8"/>
      <c r="J1" s="8"/>
      <c r="K1" s="8"/>
    </row>
    <row r="2" spans="1:12" ht="15" customHeight="1" thickBot="1">
      <c r="A2" s="2126" t="s">
        <v>20</v>
      </c>
      <c r="B2" s="2181" t="s">
        <v>171</v>
      </c>
      <c r="C2" s="2182"/>
      <c r="D2" s="35"/>
      <c r="E2" s="35"/>
      <c r="F2" s="35"/>
      <c r="G2" s="15"/>
      <c r="H2"/>
      <c r="I2"/>
      <c r="J2"/>
      <c r="K2"/>
      <c r="L2"/>
    </row>
    <row r="3" spans="1:12" ht="15" customHeight="1" thickBot="1">
      <c r="A3" s="2127"/>
      <c r="B3" s="85">
        <v>2008</v>
      </c>
      <c r="C3" s="66">
        <v>2009</v>
      </c>
      <c r="D3" s="21"/>
      <c r="E3" s="21"/>
      <c r="F3" s="21"/>
      <c r="G3" s="21"/>
      <c r="H3"/>
      <c r="I3"/>
      <c r="J3"/>
      <c r="K3"/>
      <c r="L3"/>
    </row>
    <row r="4" spans="1:12" ht="15" customHeight="1">
      <c r="A4" s="827" t="s">
        <v>497</v>
      </c>
      <c r="B4" s="1407">
        <v>0</v>
      </c>
      <c r="C4" s="1410">
        <v>0</v>
      </c>
      <c r="D4"/>
      <c r="E4"/>
      <c r="F4"/>
      <c r="G4"/>
      <c r="H4"/>
      <c r="I4"/>
      <c r="J4"/>
      <c r="K4"/>
      <c r="L4"/>
    </row>
    <row r="5" spans="1:12" ht="15" customHeight="1">
      <c r="A5" s="828" t="s">
        <v>499</v>
      </c>
      <c r="B5" s="1408">
        <v>0</v>
      </c>
      <c r="C5" s="1411">
        <v>0</v>
      </c>
      <c r="D5"/>
      <c r="E5"/>
      <c r="F5"/>
      <c r="G5"/>
      <c r="H5"/>
      <c r="I5"/>
      <c r="J5"/>
      <c r="K5"/>
      <c r="L5"/>
    </row>
    <row r="6" spans="1:12" ht="15" customHeight="1">
      <c r="A6" s="222" t="s">
        <v>74</v>
      </c>
      <c r="B6" s="1412">
        <v>13.8</v>
      </c>
      <c r="C6" s="1413">
        <v>13.8</v>
      </c>
      <c r="D6"/>
      <c r="E6"/>
      <c r="F6"/>
      <c r="G6"/>
      <c r="H6"/>
      <c r="I6"/>
      <c r="J6"/>
      <c r="K6"/>
      <c r="L6"/>
    </row>
    <row r="7" spans="1:12" ht="15" customHeight="1">
      <c r="A7" s="222" t="s">
        <v>75</v>
      </c>
      <c r="B7" s="971">
        <v>0</v>
      </c>
      <c r="C7" s="837" t="s">
        <v>425</v>
      </c>
      <c r="D7"/>
      <c r="E7"/>
      <c r="F7"/>
      <c r="G7"/>
      <c r="H7"/>
      <c r="I7"/>
      <c r="J7"/>
      <c r="K7"/>
      <c r="L7"/>
    </row>
    <row r="8" spans="1:12" ht="15" customHeight="1">
      <c r="A8" s="838" t="s">
        <v>498</v>
      </c>
      <c r="B8" s="971" t="s">
        <v>163</v>
      </c>
      <c r="C8" s="837">
        <v>0</v>
      </c>
      <c r="D8"/>
      <c r="E8"/>
      <c r="F8"/>
      <c r="G8"/>
      <c r="H8"/>
      <c r="I8"/>
      <c r="J8"/>
      <c r="K8"/>
      <c r="L8"/>
    </row>
    <row r="9" spans="1:12" ht="15" customHeight="1" thickBot="1">
      <c r="A9" s="107" t="s">
        <v>76</v>
      </c>
      <c r="B9" s="839">
        <v>11.75</v>
      </c>
      <c r="C9" s="840">
        <v>11.75</v>
      </c>
      <c r="D9"/>
      <c r="E9"/>
      <c r="F9"/>
      <c r="G9"/>
      <c r="H9"/>
      <c r="I9"/>
      <c r="J9"/>
      <c r="K9"/>
      <c r="L9"/>
    </row>
    <row r="10" spans="1:10" ht="15" customHeight="1">
      <c r="A10" s="833" t="s">
        <v>429</v>
      </c>
      <c r="D10"/>
      <c r="E10"/>
      <c r="F10"/>
      <c r="G10"/>
      <c r="H10" s="24"/>
      <c r="I10" s="24"/>
      <c r="J10" s="24"/>
    </row>
    <row r="11" spans="1:10" ht="12.75">
      <c r="A11" s="211"/>
      <c r="B11" s="22"/>
      <c r="C11" s="22"/>
      <c r="D11"/>
      <c r="E11"/>
      <c r="F11"/>
      <c r="G11"/>
      <c r="H11" s="24"/>
      <c r="I11" s="24"/>
      <c r="J11" s="24"/>
    </row>
    <row r="12" spans="1:10" ht="12.75">
      <c r="A12" s="21"/>
      <c r="B12" s="21"/>
      <c r="C12" s="21"/>
      <c r="D12"/>
      <c r="E12"/>
      <c r="F12"/>
      <c r="G12"/>
      <c r="H12" s="24"/>
      <c r="I12" s="24"/>
      <c r="J12" s="24"/>
    </row>
    <row r="13" spans="1:10" ht="12.75">
      <c r="A13"/>
      <c r="B13"/>
      <c r="C13"/>
      <c r="D13"/>
      <c r="E13"/>
      <c r="F13"/>
      <c r="G13"/>
      <c r="H13" s="24"/>
      <c r="I13" s="24"/>
      <c r="J13" s="24"/>
    </row>
    <row r="14" spans="1:10" ht="12.75">
      <c r="A14"/>
      <c r="B14"/>
      <c r="C14"/>
      <c r="D14"/>
      <c r="E14"/>
      <c r="F14"/>
      <c r="G14"/>
      <c r="H14" s="24"/>
      <c r="I14" s="24"/>
      <c r="J14" s="2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</sheetData>
  <mergeCells count="3">
    <mergeCell ref="A1:C1"/>
    <mergeCell ref="B2:C2"/>
    <mergeCell ref="A2:A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 topLeftCell="A1">
      <selection activeCell="G4" sqref="G4"/>
    </sheetView>
  </sheetViews>
  <sheetFormatPr defaultColWidth="8.8515625" defaultRowHeight="12.75"/>
  <cols>
    <col min="1" max="1" width="33.00390625" style="3" customWidth="1"/>
    <col min="2" max="3" width="10.140625" style="3" customWidth="1"/>
    <col min="4" max="7" width="8.7109375" style="3" customWidth="1"/>
    <col min="8" max="11" width="6.7109375" style="3" customWidth="1"/>
    <col min="12" max="12" width="8.7109375" style="3" customWidth="1"/>
    <col min="13" max="16384" width="8.8515625" style="3" customWidth="1"/>
  </cols>
  <sheetData>
    <row r="1" spans="1:12" ht="45" customHeight="1" thickBot="1">
      <c r="A1" s="2180" t="s">
        <v>1050</v>
      </c>
      <c r="B1" s="2180"/>
      <c r="C1" s="2180"/>
      <c r="D1" s="8"/>
      <c r="E1" s="8"/>
      <c r="F1" s="8"/>
      <c r="G1" s="8"/>
      <c r="H1"/>
      <c r="I1"/>
      <c r="J1"/>
      <c r="K1"/>
      <c r="L1"/>
    </row>
    <row r="2" spans="1:12" ht="15" customHeight="1" thickBot="1">
      <c r="A2" s="2202" t="s">
        <v>20</v>
      </c>
      <c r="B2" s="2181" t="s">
        <v>171</v>
      </c>
      <c r="C2" s="2182"/>
      <c r="D2"/>
      <c r="E2"/>
      <c r="F2"/>
      <c r="G2"/>
      <c r="H2" s="23"/>
      <c r="I2" s="23"/>
      <c r="J2" s="23"/>
      <c r="K2"/>
      <c r="L2"/>
    </row>
    <row r="3" spans="1:7" ht="15" customHeight="1" thickBot="1">
      <c r="A3" s="2203"/>
      <c r="B3" s="88">
        <v>2008</v>
      </c>
      <c r="C3" s="89">
        <v>2009</v>
      </c>
      <c r="D3" s="23"/>
      <c r="E3" s="23"/>
      <c r="F3" s="23"/>
      <c r="G3" s="23"/>
    </row>
    <row r="4" spans="1:7" ht="15" customHeight="1">
      <c r="A4" s="827" t="s">
        <v>497</v>
      </c>
      <c r="B4" s="791" t="s">
        <v>425</v>
      </c>
      <c r="C4" s="787" t="s">
        <v>425</v>
      </c>
      <c r="D4"/>
      <c r="E4"/>
      <c r="F4"/>
      <c r="G4"/>
    </row>
    <row r="5" spans="1:5" ht="15" customHeight="1">
      <c r="A5" s="828" t="s">
        <v>499</v>
      </c>
      <c r="B5" s="831" t="s">
        <v>425</v>
      </c>
      <c r="C5" s="832" t="s">
        <v>425</v>
      </c>
      <c r="D5"/>
      <c r="E5"/>
    </row>
    <row r="6" spans="1:5" ht="15" customHeight="1">
      <c r="A6" s="222" t="s">
        <v>74</v>
      </c>
      <c r="B6" s="971" t="s">
        <v>25</v>
      </c>
      <c r="C6" s="837" t="s">
        <v>25</v>
      </c>
      <c r="D6"/>
      <c r="E6"/>
    </row>
    <row r="7" spans="1:10" ht="15" customHeight="1">
      <c r="A7" s="222" t="s">
        <v>75</v>
      </c>
      <c r="B7" s="836" t="s">
        <v>425</v>
      </c>
      <c r="C7" s="245" t="s">
        <v>425</v>
      </c>
      <c r="D7"/>
      <c r="E7"/>
      <c r="H7" s="24"/>
      <c r="I7" s="24"/>
      <c r="J7" s="24"/>
    </row>
    <row r="8" spans="1:10" ht="15" customHeight="1">
      <c r="A8" s="214" t="s">
        <v>498</v>
      </c>
      <c r="B8" s="546" t="s">
        <v>163</v>
      </c>
      <c r="C8" s="261" t="s">
        <v>425</v>
      </c>
      <c r="D8"/>
      <c r="E8"/>
      <c r="H8" s="24"/>
      <c r="I8" s="24"/>
      <c r="J8" s="24"/>
    </row>
    <row r="9" spans="1:10" ht="15" customHeight="1" thickBot="1">
      <c r="A9" s="107" t="s">
        <v>76</v>
      </c>
      <c r="B9" s="1007">
        <v>8.73</v>
      </c>
      <c r="C9" s="1008">
        <v>8.73</v>
      </c>
      <c r="H9" s="24"/>
      <c r="I9" s="24"/>
      <c r="J9" s="24"/>
    </row>
    <row r="10" spans="1:3" ht="15" customHeight="1">
      <c r="A10" s="237" t="s">
        <v>496</v>
      </c>
      <c r="C10"/>
    </row>
    <row r="11" spans="1:3" ht="15" customHeight="1">
      <c r="A11" s="833" t="s">
        <v>429</v>
      </c>
      <c r="C11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</sheetData>
  <mergeCells count="3">
    <mergeCell ref="A1:C1"/>
    <mergeCell ref="A2:A3"/>
    <mergeCell ref="B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workbookViewId="0" topLeftCell="A1">
      <selection activeCell="E36" sqref="E36"/>
    </sheetView>
  </sheetViews>
  <sheetFormatPr defaultColWidth="8.8515625" defaultRowHeight="12.75"/>
  <cols>
    <col min="1" max="1" width="33.140625" style="3" customWidth="1"/>
    <col min="2" max="2" width="6.8515625" style="10" customWidth="1"/>
    <col min="3" max="13" width="4.7109375" style="3" customWidth="1"/>
    <col min="14" max="14" width="5.140625" style="3" customWidth="1"/>
    <col min="15" max="16384" width="8.8515625" style="3" customWidth="1"/>
  </cols>
  <sheetData>
    <row r="1" spans="1:14" ht="21" customHeight="1" thickBot="1">
      <c r="A1" s="321" t="s">
        <v>915</v>
      </c>
      <c r="B1" s="321"/>
      <c r="J1" s="2186" t="s">
        <v>164</v>
      </c>
      <c r="K1" s="2186"/>
      <c r="L1" s="2186"/>
      <c r="M1" s="2186"/>
      <c r="N1" s="2186"/>
    </row>
    <row r="2" spans="1:14" ht="15" customHeight="1" thickBot="1">
      <c r="A2" s="322" t="s">
        <v>20</v>
      </c>
      <c r="B2" s="323" t="s">
        <v>1</v>
      </c>
      <c r="C2" s="92" t="s">
        <v>529</v>
      </c>
      <c r="D2" s="93" t="s">
        <v>530</v>
      </c>
      <c r="E2" s="93" t="s">
        <v>531</v>
      </c>
      <c r="F2" s="93" t="s">
        <v>532</v>
      </c>
      <c r="G2" s="93" t="s">
        <v>533</v>
      </c>
      <c r="H2" s="93" t="s">
        <v>534</v>
      </c>
      <c r="I2" s="93" t="s">
        <v>535</v>
      </c>
      <c r="J2" s="93" t="s">
        <v>536</v>
      </c>
      <c r="K2" s="93" t="s">
        <v>537</v>
      </c>
      <c r="L2" s="93" t="s">
        <v>538</v>
      </c>
      <c r="M2" s="93" t="s">
        <v>539</v>
      </c>
      <c r="N2" s="94" t="s">
        <v>540</v>
      </c>
    </row>
    <row r="3" spans="1:16" ht="15" customHeight="1">
      <c r="A3" s="2204" t="s">
        <v>497</v>
      </c>
      <c r="B3" s="1009">
        <v>2008</v>
      </c>
      <c r="C3" s="1415">
        <v>0</v>
      </c>
      <c r="D3" s="1416">
        <v>0</v>
      </c>
      <c r="E3" s="1416">
        <v>0</v>
      </c>
      <c r="F3" s="1416">
        <v>0</v>
      </c>
      <c r="G3" s="1416">
        <v>0</v>
      </c>
      <c r="H3" s="1416">
        <v>0</v>
      </c>
      <c r="I3" s="1416">
        <v>0</v>
      </c>
      <c r="J3" s="1416">
        <v>0</v>
      </c>
      <c r="K3" s="1416">
        <v>0</v>
      </c>
      <c r="L3" s="1416">
        <v>0</v>
      </c>
      <c r="M3" s="1416">
        <v>0</v>
      </c>
      <c r="N3" s="1417">
        <v>0</v>
      </c>
      <c r="P3" s="16"/>
    </row>
    <row r="4" spans="1:16" ht="15" customHeight="1" thickBot="1">
      <c r="A4" s="2205"/>
      <c r="B4" s="1010">
        <v>2009</v>
      </c>
      <c r="C4" s="1418">
        <v>0</v>
      </c>
      <c r="D4" s="1419">
        <v>0</v>
      </c>
      <c r="E4" s="1419">
        <v>0</v>
      </c>
      <c r="F4" s="1419">
        <v>0</v>
      </c>
      <c r="G4" s="1419">
        <v>0</v>
      </c>
      <c r="H4" s="1419">
        <v>0</v>
      </c>
      <c r="I4" s="1419">
        <v>0</v>
      </c>
      <c r="J4" s="1419">
        <v>0</v>
      </c>
      <c r="K4" s="1419">
        <v>0</v>
      </c>
      <c r="L4" s="1419">
        <v>0</v>
      </c>
      <c r="M4" s="1419">
        <v>0</v>
      </c>
      <c r="N4" s="1420">
        <v>0</v>
      </c>
      <c r="P4" s="16"/>
    </row>
    <row r="5" spans="1:16" ht="15" customHeight="1">
      <c r="A5" s="2206" t="s">
        <v>499</v>
      </c>
      <c r="B5" s="1009">
        <v>2008</v>
      </c>
      <c r="C5" s="1415">
        <v>0</v>
      </c>
      <c r="D5" s="1416">
        <v>0</v>
      </c>
      <c r="E5" s="1416">
        <v>0</v>
      </c>
      <c r="F5" s="1416">
        <v>0</v>
      </c>
      <c r="G5" s="1416">
        <v>0</v>
      </c>
      <c r="H5" s="1416">
        <v>0</v>
      </c>
      <c r="I5" s="1416">
        <v>0</v>
      </c>
      <c r="J5" s="1416">
        <v>0</v>
      </c>
      <c r="K5" s="1416">
        <v>0</v>
      </c>
      <c r="L5" s="1416">
        <v>0</v>
      </c>
      <c r="M5" s="1416">
        <v>0</v>
      </c>
      <c r="N5" s="1417">
        <v>0</v>
      </c>
      <c r="P5" s="16"/>
    </row>
    <row r="6" spans="1:16" ht="15" customHeight="1" thickBot="1">
      <c r="A6" s="2207"/>
      <c r="B6" s="1010">
        <v>2009</v>
      </c>
      <c r="C6" s="1418">
        <v>0</v>
      </c>
      <c r="D6" s="1419">
        <v>0</v>
      </c>
      <c r="E6" s="1419">
        <v>0</v>
      </c>
      <c r="F6" s="1419">
        <v>0</v>
      </c>
      <c r="G6" s="1419">
        <v>0</v>
      </c>
      <c r="H6" s="1419">
        <v>0</v>
      </c>
      <c r="I6" s="1419">
        <v>0</v>
      </c>
      <c r="J6" s="1419">
        <v>0</v>
      </c>
      <c r="K6" s="1419">
        <v>0</v>
      </c>
      <c r="L6" s="1419">
        <v>0</v>
      </c>
      <c r="M6" s="1419">
        <v>0</v>
      </c>
      <c r="N6" s="1420">
        <v>0</v>
      </c>
      <c r="P6" s="16"/>
    </row>
    <row r="7" spans="1:16" ht="15" customHeight="1">
      <c r="A7" s="2208" t="s">
        <v>74</v>
      </c>
      <c r="B7" s="1009">
        <v>2008</v>
      </c>
      <c r="C7" s="1415">
        <v>0</v>
      </c>
      <c r="D7" s="1416">
        <v>0</v>
      </c>
      <c r="E7" s="1416">
        <v>44</v>
      </c>
      <c r="F7" s="1416">
        <v>0</v>
      </c>
      <c r="G7" s="1416">
        <v>0</v>
      </c>
      <c r="H7" s="1416">
        <v>0</v>
      </c>
      <c r="I7" s="1416">
        <v>0</v>
      </c>
      <c r="J7" s="1416">
        <v>0</v>
      </c>
      <c r="K7" s="1416">
        <v>0</v>
      </c>
      <c r="L7" s="1416">
        <v>0</v>
      </c>
      <c r="M7" s="1416">
        <v>0</v>
      </c>
      <c r="N7" s="1417">
        <v>56</v>
      </c>
      <c r="P7" s="16"/>
    </row>
    <row r="8" spans="1:14" ht="15" customHeight="1" thickBot="1">
      <c r="A8" s="2209"/>
      <c r="B8" s="1010">
        <v>2009</v>
      </c>
      <c r="C8" s="1014">
        <v>0</v>
      </c>
      <c r="D8" s="1421">
        <v>0</v>
      </c>
      <c r="E8" s="1421">
        <v>21</v>
      </c>
      <c r="F8" s="1421">
        <v>36</v>
      </c>
      <c r="G8" s="1421">
        <v>0</v>
      </c>
      <c r="H8" s="1421">
        <v>0</v>
      </c>
      <c r="I8" s="1421">
        <v>1</v>
      </c>
      <c r="J8" s="1421">
        <v>0</v>
      </c>
      <c r="K8" s="1421">
        <v>0</v>
      </c>
      <c r="L8" s="1421">
        <v>0</v>
      </c>
      <c r="M8" s="1421">
        <v>0</v>
      </c>
      <c r="N8" s="1013">
        <v>42</v>
      </c>
    </row>
    <row r="9" spans="1:14" ht="15" customHeight="1">
      <c r="A9" s="2104" t="s">
        <v>75</v>
      </c>
      <c r="B9" s="1009">
        <v>2008</v>
      </c>
      <c r="C9" s="1422">
        <v>0</v>
      </c>
      <c r="D9" s="1416">
        <v>0</v>
      </c>
      <c r="E9" s="1416">
        <v>0</v>
      </c>
      <c r="F9" s="1416">
        <v>0</v>
      </c>
      <c r="G9" s="1416">
        <v>0</v>
      </c>
      <c r="H9" s="1416">
        <v>0</v>
      </c>
      <c r="I9" s="1416">
        <v>0</v>
      </c>
      <c r="J9" s="1416">
        <v>0</v>
      </c>
      <c r="K9" s="1416">
        <v>0</v>
      </c>
      <c r="L9" s="1416">
        <v>0</v>
      </c>
      <c r="M9" s="1416">
        <v>0</v>
      </c>
      <c r="N9" s="1417">
        <v>0</v>
      </c>
    </row>
    <row r="10" spans="1:14" ht="15" customHeight="1" thickBot="1">
      <c r="A10" s="2105"/>
      <c r="B10" s="1010">
        <v>2009</v>
      </c>
      <c r="C10" s="2210" t="s">
        <v>425</v>
      </c>
      <c r="D10" s="2211"/>
      <c r="E10" s="2211"/>
      <c r="F10" s="2211"/>
      <c r="G10" s="2211"/>
      <c r="H10" s="2211"/>
      <c r="I10" s="2211"/>
      <c r="J10" s="2211"/>
      <c r="K10" s="2211"/>
      <c r="L10" s="2211"/>
      <c r="M10" s="2211"/>
      <c r="N10" s="2212"/>
    </row>
    <row r="11" spans="1:14" ht="15" customHeight="1" thickBot="1">
      <c r="A11" s="1011" t="s">
        <v>498</v>
      </c>
      <c r="B11" s="1414">
        <v>2009</v>
      </c>
      <c r="C11" s="1423">
        <v>0</v>
      </c>
      <c r="D11" s="1424">
        <v>0</v>
      </c>
      <c r="E11" s="1424">
        <v>0</v>
      </c>
      <c r="F11" s="1424">
        <v>0</v>
      </c>
      <c r="G11" s="1424">
        <v>0</v>
      </c>
      <c r="H11" s="1424">
        <v>0</v>
      </c>
      <c r="I11" s="1424">
        <v>0</v>
      </c>
      <c r="J11" s="1424">
        <v>0</v>
      </c>
      <c r="K11" s="1424">
        <v>0</v>
      </c>
      <c r="L11" s="1424">
        <v>0</v>
      </c>
      <c r="M11" s="1424">
        <v>0</v>
      </c>
      <c r="N11" s="1409">
        <v>0</v>
      </c>
    </row>
    <row r="12" spans="1:14" ht="15" customHeight="1">
      <c r="A12" s="2104" t="s">
        <v>76</v>
      </c>
      <c r="B12" s="1009">
        <v>2008</v>
      </c>
      <c r="C12" s="1422">
        <v>5.5</v>
      </c>
      <c r="D12" s="1416">
        <v>9.2</v>
      </c>
      <c r="E12" s="1416">
        <v>13.3</v>
      </c>
      <c r="F12" s="1416">
        <v>8.3</v>
      </c>
      <c r="G12" s="1416">
        <v>6.7</v>
      </c>
      <c r="H12" s="1416">
        <v>8.7</v>
      </c>
      <c r="I12" s="1416">
        <v>7.5</v>
      </c>
      <c r="J12" s="1416">
        <v>2.7</v>
      </c>
      <c r="K12" s="1416">
        <v>2.3</v>
      </c>
      <c r="L12" s="1416">
        <v>4.2</v>
      </c>
      <c r="M12" s="1416">
        <v>10.9</v>
      </c>
      <c r="N12" s="1417">
        <v>20.7</v>
      </c>
    </row>
    <row r="13" spans="1:14" ht="15" customHeight="1" thickBot="1">
      <c r="A13" s="2105"/>
      <c r="B13" s="1010">
        <v>2009</v>
      </c>
      <c r="C13" s="1425">
        <v>4.1</v>
      </c>
      <c r="D13" s="1419">
        <v>5.8</v>
      </c>
      <c r="E13" s="1419">
        <v>7.2</v>
      </c>
      <c r="F13" s="1419">
        <v>12.7</v>
      </c>
      <c r="G13" s="1419">
        <v>6.8</v>
      </c>
      <c r="H13" s="1419">
        <v>10.6</v>
      </c>
      <c r="I13" s="1419">
        <v>10.1</v>
      </c>
      <c r="J13" s="1419">
        <v>5.3</v>
      </c>
      <c r="K13" s="1419">
        <v>1.5</v>
      </c>
      <c r="L13" s="1419">
        <v>4.5</v>
      </c>
      <c r="M13" s="1419">
        <v>9.2</v>
      </c>
      <c r="N13" s="1420">
        <v>22.2</v>
      </c>
    </row>
    <row r="14" ht="15" customHeight="1">
      <c r="A14" s="237" t="s">
        <v>500</v>
      </c>
    </row>
  </sheetData>
  <mergeCells count="7">
    <mergeCell ref="A9:A10"/>
    <mergeCell ref="A12:A13"/>
    <mergeCell ref="A3:A4"/>
    <mergeCell ref="J1:N1"/>
    <mergeCell ref="A5:A6"/>
    <mergeCell ref="A7:A8"/>
    <mergeCell ref="C10:N10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 topLeftCell="A1">
      <selection activeCell="E34" sqref="E34"/>
    </sheetView>
  </sheetViews>
  <sheetFormatPr defaultColWidth="8.8515625" defaultRowHeight="12.75"/>
  <cols>
    <col min="1" max="1" width="33.140625" style="3" customWidth="1"/>
    <col min="2" max="2" width="12.28125" style="3" customWidth="1"/>
    <col min="3" max="3" width="10.57421875" style="3" customWidth="1"/>
    <col min="4" max="4" width="8.57421875" style="3" customWidth="1"/>
    <col min="5" max="5" width="8.28125" style="3" customWidth="1"/>
    <col min="6" max="6" width="6.7109375" style="3" customWidth="1"/>
    <col min="7" max="7" width="8.00390625" style="3" bestFit="1" customWidth="1"/>
    <col min="8" max="8" width="8.7109375" style="3" customWidth="1"/>
    <col min="9" max="9" width="8.8515625" style="3" customWidth="1"/>
    <col min="10" max="13" width="6.7109375" style="3" customWidth="1"/>
    <col min="14" max="16384" width="8.8515625" style="3" customWidth="1"/>
  </cols>
  <sheetData>
    <row r="1" spans="1:13" ht="21" customHeight="1" thickBot="1">
      <c r="A1" s="2053" t="s">
        <v>916</v>
      </c>
      <c r="B1" s="2053"/>
      <c r="C1" s="2053"/>
      <c r="D1" s="2053"/>
      <c r="E1" s="2053"/>
      <c r="F1" s="2053"/>
      <c r="G1" s="2053"/>
      <c r="M1" s="63" t="s">
        <v>50</v>
      </c>
    </row>
    <row r="2" spans="1:13" ht="30" customHeight="1" thickBot="1">
      <c r="A2" s="2060" t="s">
        <v>20</v>
      </c>
      <c r="B2" s="2163" t="s">
        <v>57</v>
      </c>
      <c r="C2" s="2165"/>
      <c r="D2" s="2163" t="s">
        <v>816</v>
      </c>
      <c r="E2" s="2165"/>
      <c r="F2" s="2166" t="s">
        <v>58</v>
      </c>
      <c r="G2" s="2167"/>
      <c r="H2" s="2163" t="s">
        <v>47</v>
      </c>
      <c r="I2" s="2165"/>
      <c r="J2" s="2161" t="s">
        <v>48</v>
      </c>
      <c r="K2" s="2162"/>
      <c r="L2" s="2161" t="s">
        <v>49</v>
      </c>
      <c r="M2" s="2162"/>
    </row>
    <row r="3" spans="1:13" ht="15" customHeight="1" thickBot="1">
      <c r="A3" s="2213"/>
      <c r="B3" s="83">
        <v>2008</v>
      </c>
      <c r="C3" s="113">
        <v>2009</v>
      </c>
      <c r="D3" s="83">
        <v>2008</v>
      </c>
      <c r="E3" s="113">
        <v>2009</v>
      </c>
      <c r="F3" s="83">
        <v>2008</v>
      </c>
      <c r="G3" s="113">
        <v>2009</v>
      </c>
      <c r="H3" s="83">
        <v>2008</v>
      </c>
      <c r="I3" s="113">
        <v>2009</v>
      </c>
      <c r="J3" s="83">
        <v>2008</v>
      </c>
      <c r="K3" s="113">
        <v>2009</v>
      </c>
      <c r="L3" s="83">
        <v>2008</v>
      </c>
      <c r="M3" s="113">
        <v>2009</v>
      </c>
    </row>
    <row r="4" spans="1:15" ht="15" customHeight="1">
      <c r="A4" s="827" t="s">
        <v>497</v>
      </c>
      <c r="B4" s="1406">
        <v>0</v>
      </c>
      <c r="C4" s="1409">
        <v>0</v>
      </c>
      <c r="D4" s="1406">
        <v>0</v>
      </c>
      <c r="E4" s="1409">
        <v>0</v>
      </c>
      <c r="F4" s="1406">
        <v>0</v>
      </c>
      <c r="G4" s="1409">
        <v>0</v>
      </c>
      <c r="H4" s="1406">
        <v>0</v>
      </c>
      <c r="I4" s="1409">
        <v>0</v>
      </c>
      <c r="J4" s="1406">
        <v>0</v>
      </c>
      <c r="K4" s="1409">
        <v>0</v>
      </c>
      <c r="L4" s="1423">
        <v>0</v>
      </c>
      <c r="M4" s="1409">
        <v>0</v>
      </c>
      <c r="N4" s="6"/>
      <c r="O4" s="6"/>
    </row>
    <row r="5" spans="1:15" ht="15" customHeight="1">
      <c r="A5" s="828" t="s">
        <v>499</v>
      </c>
      <c r="B5" s="1426">
        <v>0</v>
      </c>
      <c r="C5" s="1427">
        <v>0</v>
      </c>
      <c r="D5" s="1426">
        <v>0</v>
      </c>
      <c r="E5" s="1427">
        <v>0</v>
      </c>
      <c r="F5" s="1426">
        <v>0</v>
      </c>
      <c r="G5" s="1427">
        <v>0</v>
      </c>
      <c r="H5" s="1426">
        <v>0</v>
      </c>
      <c r="I5" s="1427">
        <v>0</v>
      </c>
      <c r="J5" s="1426">
        <v>0</v>
      </c>
      <c r="K5" s="1427">
        <v>0</v>
      </c>
      <c r="L5" s="1426">
        <v>0</v>
      </c>
      <c r="M5" s="1427">
        <v>0</v>
      </c>
      <c r="N5" s="6"/>
      <c r="O5" s="6"/>
    </row>
    <row r="6" spans="1:15" ht="15" customHeight="1">
      <c r="A6" s="222" t="s">
        <v>74</v>
      </c>
      <c r="B6" s="1428">
        <v>10</v>
      </c>
      <c r="C6" s="1429">
        <v>5</v>
      </c>
      <c r="D6" s="1430">
        <v>5</v>
      </c>
      <c r="E6" s="1429">
        <v>5</v>
      </c>
      <c r="F6" s="1430">
        <v>0</v>
      </c>
      <c r="G6" s="1429">
        <v>0</v>
      </c>
      <c r="H6" s="1430">
        <v>85</v>
      </c>
      <c r="I6" s="1429">
        <v>90</v>
      </c>
      <c r="J6" s="1430">
        <v>0</v>
      </c>
      <c r="K6" s="1429">
        <v>0</v>
      </c>
      <c r="L6" s="1431">
        <v>0</v>
      </c>
      <c r="M6" s="1429">
        <v>0</v>
      </c>
      <c r="N6" s="6"/>
      <c r="O6" s="6"/>
    </row>
    <row r="7" spans="1:15" ht="15" customHeight="1">
      <c r="A7" s="222" t="s">
        <v>75</v>
      </c>
      <c r="B7" s="1426">
        <v>0</v>
      </c>
      <c r="C7" s="1427" t="s">
        <v>425</v>
      </c>
      <c r="D7" s="1426">
        <v>0</v>
      </c>
      <c r="E7" s="1427" t="s">
        <v>425</v>
      </c>
      <c r="F7" s="1426">
        <v>0</v>
      </c>
      <c r="G7" s="1427" t="s">
        <v>425</v>
      </c>
      <c r="H7" s="1426">
        <v>0</v>
      </c>
      <c r="I7" s="1427" t="s">
        <v>425</v>
      </c>
      <c r="J7" s="1426">
        <v>0</v>
      </c>
      <c r="K7" s="1427" t="s">
        <v>425</v>
      </c>
      <c r="L7" s="1426">
        <v>0</v>
      </c>
      <c r="M7" s="1427" t="s">
        <v>425</v>
      </c>
      <c r="N7" s="6"/>
      <c r="O7" s="312"/>
    </row>
    <row r="8" spans="1:18" ht="15" customHeight="1">
      <c r="A8" s="214" t="s">
        <v>498</v>
      </c>
      <c r="B8" s="1426" t="s">
        <v>163</v>
      </c>
      <c r="C8" s="1427">
        <v>0</v>
      </c>
      <c r="D8" s="1426" t="s">
        <v>163</v>
      </c>
      <c r="E8" s="1427">
        <v>0</v>
      </c>
      <c r="F8" s="1426" t="s">
        <v>163</v>
      </c>
      <c r="G8" s="1427">
        <v>0</v>
      </c>
      <c r="H8" s="1426" t="s">
        <v>163</v>
      </c>
      <c r="I8" s="1427">
        <v>0</v>
      </c>
      <c r="J8" s="1426" t="s">
        <v>163</v>
      </c>
      <c r="K8" s="1427">
        <v>0</v>
      </c>
      <c r="L8" s="1426" t="s">
        <v>163</v>
      </c>
      <c r="M8" s="1427">
        <v>0</v>
      </c>
      <c r="N8" s="6"/>
      <c r="O8" s="312"/>
      <c r="P8"/>
      <c r="Q8"/>
      <c r="R8"/>
    </row>
    <row r="9" spans="1:18" ht="15" customHeight="1" thickBot="1">
      <c r="A9" s="215" t="s">
        <v>76</v>
      </c>
      <c r="B9" s="1012">
        <v>10</v>
      </c>
      <c r="C9" s="1013">
        <v>10.4</v>
      </c>
      <c r="D9" s="1012">
        <v>16</v>
      </c>
      <c r="E9" s="1013">
        <v>13.2</v>
      </c>
      <c r="F9" s="1012"/>
      <c r="G9" s="1013">
        <v>47.4</v>
      </c>
      <c r="H9" s="1012">
        <v>0</v>
      </c>
      <c r="I9" s="1013">
        <v>0</v>
      </c>
      <c r="J9" s="1012">
        <v>0</v>
      </c>
      <c r="K9" s="1013">
        <v>0</v>
      </c>
      <c r="L9" s="1014">
        <v>11</v>
      </c>
      <c r="M9" s="1013">
        <v>29</v>
      </c>
      <c r="N9" s="312"/>
      <c r="O9" s="312"/>
      <c r="P9"/>
      <c r="Q9"/>
      <c r="R9"/>
    </row>
    <row r="10" spans="1:15" ht="15" customHeight="1" thickBot="1">
      <c r="A10" s="987" t="s">
        <v>59</v>
      </c>
      <c r="B10" s="599">
        <f>(B13/137)*100</f>
        <v>14.5985401459854</v>
      </c>
      <c r="C10" s="914">
        <f>(C13/200)*100</f>
        <v>7.7</v>
      </c>
      <c r="D10" s="599">
        <f>(D13/137)*100</f>
        <v>15.328467153284672</v>
      </c>
      <c r="E10" s="914">
        <f>(E13/200)*100</f>
        <v>9.1</v>
      </c>
      <c r="F10" s="599">
        <f>(F13/137)*100</f>
        <v>0</v>
      </c>
      <c r="G10" s="914">
        <f>(G13/200)*100</f>
        <v>23.7</v>
      </c>
      <c r="H10" s="599">
        <f>(H13/137)*100</f>
        <v>62.04379562043796</v>
      </c>
      <c r="I10" s="914">
        <f>(I13/200)*100</f>
        <v>45</v>
      </c>
      <c r="J10" s="599">
        <f>(J13/137)*100</f>
        <v>0</v>
      </c>
      <c r="K10" s="914">
        <f>(K13/200)*100</f>
        <v>0</v>
      </c>
      <c r="L10" s="599">
        <f>(L13/137)*100</f>
        <v>8.02919708029197</v>
      </c>
      <c r="M10" s="914">
        <f>(M13/200)*100</f>
        <v>14.499999999999998</v>
      </c>
      <c r="N10" s="13"/>
      <c r="O10" s="13"/>
    </row>
    <row r="11" ht="15" customHeight="1">
      <c r="A11" s="237" t="s">
        <v>429</v>
      </c>
    </row>
    <row r="12" spans="2:14" ht="12.75">
      <c r="B12" s="1887"/>
      <c r="C12" s="1887"/>
      <c r="D12" s="1887"/>
      <c r="E12" s="1887"/>
      <c r="F12" s="1887"/>
      <c r="G12" s="1887"/>
      <c r="H12" s="1887"/>
      <c r="I12" s="1887"/>
      <c r="J12" s="1887"/>
      <c r="K12" s="1887"/>
      <c r="L12" s="1887"/>
      <c r="M12" s="1887"/>
      <c r="N12" s="1887"/>
    </row>
    <row r="13" spans="2:14" ht="12.75">
      <c r="B13" s="1894">
        <f aca="true" t="shared" si="0" ref="B13:M13">B6+B9</f>
        <v>20</v>
      </c>
      <c r="C13" s="1894">
        <f t="shared" si="0"/>
        <v>15.4</v>
      </c>
      <c r="D13" s="1894">
        <f t="shared" si="0"/>
        <v>21</v>
      </c>
      <c r="E13" s="1894">
        <f t="shared" si="0"/>
        <v>18.2</v>
      </c>
      <c r="F13" s="1894">
        <f t="shared" si="0"/>
        <v>0</v>
      </c>
      <c r="G13" s="1894">
        <f t="shared" si="0"/>
        <v>47.4</v>
      </c>
      <c r="H13" s="1894">
        <f t="shared" si="0"/>
        <v>85</v>
      </c>
      <c r="I13" s="1894">
        <f t="shared" si="0"/>
        <v>90</v>
      </c>
      <c r="J13" s="1894">
        <f t="shared" si="0"/>
        <v>0</v>
      </c>
      <c r="K13" s="1894">
        <f t="shared" si="0"/>
        <v>0</v>
      </c>
      <c r="L13" s="1894">
        <f t="shared" si="0"/>
        <v>11</v>
      </c>
      <c r="M13" s="1894">
        <f t="shared" si="0"/>
        <v>29</v>
      </c>
      <c r="N13" s="1887"/>
    </row>
    <row r="14" ht="12.75">
      <c r="A14" s="25"/>
    </row>
    <row r="15" ht="12.75">
      <c r="A15" s="81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mergeCells count="8">
    <mergeCell ref="H2:I2"/>
    <mergeCell ref="J2:K2"/>
    <mergeCell ref="L2:M2"/>
    <mergeCell ref="A1:G1"/>
    <mergeCell ref="A2:A3"/>
    <mergeCell ref="B2:C2"/>
    <mergeCell ref="D2:E2"/>
    <mergeCell ref="F2:G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 topLeftCell="A1">
      <selection activeCell="I25" sqref="I25"/>
    </sheetView>
  </sheetViews>
  <sheetFormatPr defaultColWidth="9.140625" defaultRowHeight="12.75"/>
  <cols>
    <col min="1" max="1" width="33.8515625" style="0" customWidth="1"/>
    <col min="2" max="3" width="8.7109375" style="0" customWidth="1"/>
    <col min="4" max="5" width="11.57421875" style="0" customWidth="1"/>
    <col min="6" max="7" width="8.7109375" style="0" customWidth="1"/>
  </cols>
  <sheetData>
    <row r="1" spans="1:4" ht="16.2" thickBot="1">
      <c r="A1" s="2214" t="s">
        <v>917</v>
      </c>
      <c r="B1" s="2214"/>
      <c r="C1" s="2214"/>
      <c r="D1" s="2214"/>
    </row>
    <row r="2" spans="1:7" ht="15" customHeight="1" thickBot="1">
      <c r="A2" s="2202" t="s">
        <v>20</v>
      </c>
      <c r="B2" s="2181" t="s">
        <v>171</v>
      </c>
      <c r="C2" s="2215"/>
      <c r="D2" s="2215"/>
      <c r="E2" s="2215"/>
      <c r="F2" s="2215"/>
      <c r="G2" s="2182"/>
    </row>
    <row r="3" spans="1:7" ht="30" customHeight="1" thickBot="1">
      <c r="A3" s="2218"/>
      <c r="B3" s="2196" t="s">
        <v>554</v>
      </c>
      <c r="C3" s="2198"/>
      <c r="D3" s="2216" t="s">
        <v>558</v>
      </c>
      <c r="E3" s="2217"/>
      <c r="F3" s="2050" t="s">
        <v>527</v>
      </c>
      <c r="G3" s="2051"/>
    </row>
    <row r="4" spans="1:7" ht="15" customHeight="1" thickBot="1">
      <c r="A4" s="2203"/>
      <c r="B4" s="85">
        <v>2008</v>
      </c>
      <c r="C4" s="66">
        <v>2009</v>
      </c>
      <c r="D4" s="85">
        <v>2008</v>
      </c>
      <c r="E4" s="66">
        <v>2009</v>
      </c>
      <c r="F4" s="379">
        <v>2008</v>
      </c>
      <c r="G4" s="151">
        <v>2009</v>
      </c>
    </row>
    <row r="5" spans="1:7" ht="15" customHeight="1">
      <c r="A5" s="823" t="s">
        <v>497</v>
      </c>
      <c r="B5" s="1755">
        <v>0</v>
      </c>
      <c r="C5" s="1756">
        <v>0</v>
      </c>
      <c r="D5" s="1755">
        <v>0</v>
      </c>
      <c r="E5" s="1757">
        <v>0</v>
      </c>
      <c r="F5" s="440">
        <f aca="true" t="shared" si="0" ref="F5:G7">B5*D5</f>
        <v>0</v>
      </c>
      <c r="G5" s="446">
        <f t="shared" si="0"/>
        <v>0</v>
      </c>
    </row>
    <row r="6" spans="1:7" ht="15" customHeight="1">
      <c r="A6" s="824" t="s">
        <v>817</v>
      </c>
      <c r="B6" s="1758">
        <v>0</v>
      </c>
      <c r="C6" s="1759">
        <v>0</v>
      </c>
      <c r="D6" s="1300">
        <v>0</v>
      </c>
      <c r="E6" s="1760">
        <v>0</v>
      </c>
      <c r="F6" s="447">
        <v>0</v>
      </c>
      <c r="G6" s="448">
        <v>0</v>
      </c>
    </row>
    <row r="7" spans="1:7" ht="15" customHeight="1">
      <c r="A7" s="824" t="s">
        <v>74</v>
      </c>
      <c r="B7" s="331">
        <v>654</v>
      </c>
      <c r="C7" s="332">
        <v>880</v>
      </c>
      <c r="D7" s="441">
        <v>13.8</v>
      </c>
      <c r="E7" s="444">
        <v>13.8</v>
      </c>
      <c r="F7" s="447">
        <f t="shared" si="0"/>
        <v>9025.2</v>
      </c>
      <c r="G7" s="448">
        <f t="shared" si="0"/>
        <v>12144</v>
      </c>
    </row>
    <row r="8" spans="1:7" ht="15" customHeight="1">
      <c r="A8" s="824" t="s">
        <v>818</v>
      </c>
      <c r="B8" s="331">
        <v>0</v>
      </c>
      <c r="C8" s="332">
        <v>120</v>
      </c>
      <c r="D8" s="331">
        <v>0</v>
      </c>
      <c r="E8" s="1761" t="s">
        <v>425</v>
      </c>
      <c r="F8" s="447">
        <v>0</v>
      </c>
      <c r="G8" s="1015" t="s">
        <v>25</v>
      </c>
    </row>
    <row r="9" spans="1:7" ht="15" customHeight="1">
      <c r="A9" s="825" t="s">
        <v>819</v>
      </c>
      <c r="B9" s="1300" t="s">
        <v>163</v>
      </c>
      <c r="C9" s="442">
        <v>0</v>
      </c>
      <c r="D9" s="1300" t="s">
        <v>163</v>
      </c>
      <c r="E9" s="1761">
        <v>0</v>
      </c>
      <c r="F9" s="1300" t="s">
        <v>163</v>
      </c>
      <c r="G9" s="448">
        <v>0</v>
      </c>
    </row>
    <row r="10" spans="1:7" ht="15" customHeight="1" thickBot="1">
      <c r="A10" s="826" t="s">
        <v>76</v>
      </c>
      <c r="B10" s="1762">
        <v>4822</v>
      </c>
      <c r="C10" s="1763">
        <v>5398</v>
      </c>
      <c r="D10" s="443">
        <v>11.75</v>
      </c>
      <c r="E10" s="445">
        <v>11.75</v>
      </c>
      <c r="F10" s="578">
        <f>B10*D10</f>
        <v>56658.5</v>
      </c>
      <c r="G10" s="579">
        <f>C10*E10</f>
        <v>63426.5</v>
      </c>
    </row>
    <row r="11" spans="1:8" ht="13.8" thickBot="1">
      <c r="A11" s="580" t="s">
        <v>528</v>
      </c>
      <c r="B11" s="488">
        <f>SUM(B5:B10)</f>
        <v>5476</v>
      </c>
      <c r="C11" s="489">
        <f>SUM(C5:C10)</f>
        <v>6398</v>
      </c>
      <c r="D11" s="1900"/>
      <c r="E11" s="1901"/>
      <c r="F11" s="488">
        <f>SUM(F5:F10)</f>
        <v>65683.7</v>
      </c>
      <c r="G11" s="489">
        <f>SUM(G5:G10)</f>
        <v>75570.5</v>
      </c>
      <c r="H11" s="21"/>
    </row>
    <row r="12" spans="1:8" ht="12.75">
      <c r="A12" s="992" t="s">
        <v>655</v>
      </c>
      <c r="B12" s="833"/>
      <c r="C12" s="833"/>
      <c r="D12" s="833"/>
      <c r="E12" s="21"/>
      <c r="F12" s="21"/>
      <c r="G12" s="21"/>
      <c r="H12" s="21"/>
    </row>
    <row r="13" spans="1:4" ht="13.8">
      <c r="A13" s="993" t="s">
        <v>656</v>
      </c>
      <c r="B13" s="833"/>
      <c r="C13" s="833"/>
      <c r="D13" s="833"/>
    </row>
    <row r="14" spans="1:4" ht="13.5" customHeight="1">
      <c r="A14" s="2074" t="s">
        <v>738</v>
      </c>
      <c r="B14" s="2074"/>
      <c r="C14" s="2074"/>
      <c r="D14" s="1652"/>
    </row>
    <row r="15" spans="1:4" ht="12.75">
      <c r="A15" s="237" t="s">
        <v>496</v>
      </c>
      <c r="B15" s="833"/>
      <c r="C15" s="833"/>
      <c r="D15" s="833"/>
    </row>
    <row r="16" spans="1:4" ht="12.75">
      <c r="A16" s="237" t="s">
        <v>500</v>
      </c>
      <c r="B16" s="833"/>
      <c r="C16" s="833"/>
      <c r="D16" s="833"/>
    </row>
  </sheetData>
  <mergeCells count="7">
    <mergeCell ref="A14:C14"/>
    <mergeCell ref="A1:D1"/>
    <mergeCell ref="B2:G2"/>
    <mergeCell ref="B3:C3"/>
    <mergeCell ref="D3:E3"/>
    <mergeCell ref="F3:G3"/>
    <mergeCell ref="A2:A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 topLeftCell="A1">
      <selection activeCell="F2" sqref="A2:G11"/>
    </sheetView>
  </sheetViews>
  <sheetFormatPr defaultColWidth="9.140625" defaultRowHeight="12.75"/>
  <cols>
    <col min="1" max="1" width="33.00390625" style="0" customWidth="1"/>
    <col min="2" max="7" width="8.7109375" style="0" customWidth="1"/>
  </cols>
  <sheetData>
    <row r="1" spans="1:5" ht="21" customHeight="1" thickBot="1">
      <c r="A1" s="2053" t="s">
        <v>918</v>
      </c>
      <c r="B1" s="2053"/>
      <c r="C1" s="2053"/>
      <c r="D1" s="2053"/>
      <c r="E1" s="2053"/>
    </row>
    <row r="2" spans="1:7" ht="15" customHeight="1" thickBot="1">
      <c r="A2" s="2126" t="s">
        <v>20</v>
      </c>
      <c r="B2" s="2050" t="s">
        <v>608</v>
      </c>
      <c r="C2" s="2051"/>
      <c r="D2" s="2050" t="s">
        <v>609</v>
      </c>
      <c r="E2" s="2051"/>
      <c r="F2" s="2050" t="s">
        <v>610</v>
      </c>
      <c r="G2" s="2051"/>
    </row>
    <row r="3" spans="1:7" ht="15" customHeight="1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</row>
    <row r="4" spans="1:7" ht="15" customHeight="1">
      <c r="A4" s="827" t="s">
        <v>497</v>
      </c>
      <c r="B4" s="815">
        <v>0</v>
      </c>
      <c r="C4" s="816">
        <v>0</v>
      </c>
      <c r="D4" s="815">
        <v>0</v>
      </c>
      <c r="E4" s="816">
        <v>0</v>
      </c>
      <c r="F4" s="815">
        <v>0</v>
      </c>
      <c r="G4" s="816">
        <v>0</v>
      </c>
    </row>
    <row r="5" spans="1:7" ht="15" customHeight="1">
      <c r="A5" s="828" t="s">
        <v>499</v>
      </c>
      <c r="B5" s="802">
        <v>0</v>
      </c>
      <c r="C5" s="803">
        <v>0</v>
      </c>
      <c r="D5" s="802">
        <v>0</v>
      </c>
      <c r="E5" s="803">
        <v>0</v>
      </c>
      <c r="F5" s="802">
        <v>0</v>
      </c>
      <c r="G5" s="803">
        <v>0</v>
      </c>
    </row>
    <row r="6" spans="1:7" ht="15" customHeight="1">
      <c r="A6" s="222" t="s">
        <v>74</v>
      </c>
      <c r="B6" s="800">
        <v>0</v>
      </c>
      <c r="C6" s="801">
        <v>0</v>
      </c>
      <c r="D6" s="800">
        <v>0</v>
      </c>
      <c r="E6" s="801">
        <v>0</v>
      </c>
      <c r="F6" s="800">
        <v>100</v>
      </c>
      <c r="G6" s="801">
        <v>100</v>
      </c>
    </row>
    <row r="7" spans="1:7" ht="15" customHeight="1">
      <c r="A7" s="222" t="s">
        <v>75</v>
      </c>
      <c r="B7" s="802">
        <v>0</v>
      </c>
      <c r="C7" s="803" t="s">
        <v>425</v>
      </c>
      <c r="D7" s="802">
        <v>0</v>
      </c>
      <c r="E7" s="803" t="s">
        <v>425</v>
      </c>
      <c r="F7" s="802">
        <v>0</v>
      </c>
      <c r="G7" s="803" t="s">
        <v>425</v>
      </c>
    </row>
    <row r="8" spans="1:7" ht="15" customHeight="1">
      <c r="A8" s="214" t="s">
        <v>498</v>
      </c>
      <c r="B8" s="546" t="s">
        <v>163</v>
      </c>
      <c r="C8" s="261">
        <v>0</v>
      </c>
      <c r="D8" s="546" t="s">
        <v>163</v>
      </c>
      <c r="E8" s="261">
        <v>0</v>
      </c>
      <c r="F8" s="546" t="s">
        <v>163</v>
      </c>
      <c r="G8" s="261">
        <v>0</v>
      </c>
    </row>
    <row r="9" spans="1:7" ht="15" customHeight="1" thickBot="1">
      <c r="A9" s="215" t="s">
        <v>76</v>
      </c>
      <c r="B9" s="829">
        <v>100</v>
      </c>
      <c r="C9" s="830">
        <v>100</v>
      </c>
      <c r="D9" s="829">
        <v>0</v>
      </c>
      <c r="E9" s="830">
        <v>0</v>
      </c>
      <c r="F9" s="829">
        <v>0</v>
      </c>
      <c r="G9" s="830">
        <v>0</v>
      </c>
    </row>
    <row r="10" spans="1:7" ht="15" customHeight="1" thickBot="1">
      <c r="A10" s="514" t="s">
        <v>756</v>
      </c>
      <c r="B10" s="1268">
        <f>(B13/$H$13)*100</f>
        <v>50</v>
      </c>
      <c r="C10" s="1268">
        <f>(C13/$I$13)*100</f>
        <v>50</v>
      </c>
      <c r="D10" s="1268">
        <f>(D13/$H$13)*100</f>
        <v>0</v>
      </c>
      <c r="E10" s="1268">
        <f>(E13/$I$13)*100</f>
        <v>0</v>
      </c>
      <c r="F10" s="1268">
        <f>(F13/$H$13)*100</f>
        <v>50</v>
      </c>
      <c r="G10" s="1268">
        <f>(G13/$I$13)*100</f>
        <v>50</v>
      </c>
    </row>
    <row r="11" ht="12.75">
      <c r="A11" s="237" t="s">
        <v>429</v>
      </c>
    </row>
    <row r="13" spans="2:12" ht="12.75">
      <c r="B13" s="1890">
        <f aca="true" t="shared" si="0" ref="B13:G13">SUM(B4:B9)</f>
        <v>100</v>
      </c>
      <c r="C13" s="1890">
        <f t="shared" si="0"/>
        <v>100</v>
      </c>
      <c r="D13" s="1890">
        <f t="shared" si="0"/>
        <v>0</v>
      </c>
      <c r="E13" s="1890">
        <f t="shared" si="0"/>
        <v>0</v>
      </c>
      <c r="F13" s="1890">
        <f t="shared" si="0"/>
        <v>100</v>
      </c>
      <c r="G13" s="1890">
        <f t="shared" si="0"/>
        <v>100</v>
      </c>
      <c r="H13" s="1890">
        <f>B13+D13+F13</f>
        <v>200</v>
      </c>
      <c r="I13" s="1890">
        <f>C13+E13+G13</f>
        <v>200</v>
      </c>
      <c r="J13" s="1890"/>
      <c r="K13" s="1890"/>
      <c r="L13" s="1890"/>
    </row>
  </sheetData>
  <mergeCells count="5"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 topLeftCell="A1">
      <selection activeCell="F29" sqref="F29"/>
    </sheetView>
  </sheetViews>
  <sheetFormatPr defaultColWidth="8.8515625" defaultRowHeight="12.75"/>
  <cols>
    <col min="1" max="1" width="32.8515625" style="3" customWidth="1"/>
    <col min="2" max="3" width="10.140625" style="3" bestFit="1" customWidth="1"/>
    <col min="4" max="5" width="8.7109375" style="3" customWidth="1"/>
    <col min="6" max="6" width="11.7109375" style="3" customWidth="1"/>
    <col min="7" max="7" width="11.8515625" style="3" customWidth="1"/>
    <col min="8" max="8" width="8.8515625" style="3" customWidth="1"/>
    <col min="9" max="9" width="11.00390625" style="3" customWidth="1"/>
    <col min="10" max="16384" width="8.8515625" style="3" customWidth="1"/>
  </cols>
  <sheetData>
    <row r="1" spans="1:7" ht="21" customHeight="1" thickBot="1">
      <c r="A1" s="2070" t="s">
        <v>888</v>
      </c>
      <c r="B1" s="2070"/>
      <c r="C1" s="2070"/>
      <c r="D1" s="2070"/>
      <c r="E1" s="2070"/>
      <c r="F1" s="2070"/>
      <c r="G1" s="2070"/>
    </row>
    <row r="2" spans="1:7" ht="45" customHeight="1" thickBot="1">
      <c r="A2" s="2068" t="s">
        <v>20</v>
      </c>
      <c r="B2" s="2071" t="s">
        <v>21</v>
      </c>
      <c r="C2" s="2072"/>
      <c r="D2" s="2071" t="s">
        <v>815</v>
      </c>
      <c r="E2" s="2072"/>
      <c r="F2" s="2071" t="s">
        <v>170</v>
      </c>
      <c r="G2" s="2072"/>
    </row>
    <row r="3" spans="1:7" ht="15" customHeight="1" thickBot="1">
      <c r="A3" s="2069"/>
      <c r="B3" s="315">
        <v>2008</v>
      </c>
      <c r="C3" s="314">
        <v>2009</v>
      </c>
      <c r="D3" s="315">
        <v>2008</v>
      </c>
      <c r="E3" s="314">
        <v>2009</v>
      </c>
      <c r="F3" s="315">
        <v>2008</v>
      </c>
      <c r="G3" s="314">
        <v>2009</v>
      </c>
    </row>
    <row r="4" spans="1:7" ht="15" customHeight="1">
      <c r="A4" s="790" t="s">
        <v>646</v>
      </c>
      <c r="B4" s="614">
        <v>83</v>
      </c>
      <c r="C4" s="398">
        <v>104</v>
      </c>
      <c r="D4" s="1355">
        <v>5</v>
      </c>
      <c r="E4" s="1356">
        <v>6</v>
      </c>
      <c r="F4" s="1357">
        <v>66399</v>
      </c>
      <c r="G4" s="1358">
        <v>88887</v>
      </c>
    </row>
    <row r="5" spans="1:7" ht="15" customHeight="1">
      <c r="A5" s="828" t="s">
        <v>647</v>
      </c>
      <c r="B5" s="178">
        <v>26</v>
      </c>
      <c r="C5" s="353" t="s">
        <v>425</v>
      </c>
      <c r="D5" s="257">
        <v>8</v>
      </c>
      <c r="E5" s="356" t="s">
        <v>425</v>
      </c>
      <c r="F5" s="109">
        <v>145296</v>
      </c>
      <c r="G5" s="43">
        <v>126440</v>
      </c>
    </row>
    <row r="6" spans="1:7" ht="15" customHeight="1">
      <c r="A6" s="52" t="s">
        <v>23</v>
      </c>
      <c r="B6" s="78">
        <v>55</v>
      </c>
      <c r="C6" s="97">
        <v>53</v>
      </c>
      <c r="D6" s="114">
        <v>1</v>
      </c>
      <c r="E6" s="295">
        <v>1</v>
      </c>
      <c r="F6" s="208">
        <v>13197</v>
      </c>
      <c r="G6" s="44">
        <v>13770</v>
      </c>
    </row>
    <row r="7" spans="1:10" ht="15" customHeight="1">
      <c r="A7" s="136" t="s">
        <v>415</v>
      </c>
      <c r="B7" s="178">
        <v>63</v>
      </c>
      <c r="C7" s="260">
        <v>26</v>
      </c>
      <c r="D7" s="257">
        <v>5</v>
      </c>
      <c r="E7" s="357">
        <v>3</v>
      </c>
      <c r="F7" s="109">
        <v>65313</v>
      </c>
      <c r="G7" s="43">
        <v>52225</v>
      </c>
      <c r="I7" s="28"/>
      <c r="J7" s="6"/>
    </row>
    <row r="8" spans="1:7" ht="15" customHeight="1">
      <c r="A8" s="232" t="s">
        <v>176</v>
      </c>
      <c r="B8" s="256" t="s">
        <v>425</v>
      </c>
      <c r="C8" s="261" t="s">
        <v>425</v>
      </c>
      <c r="D8" s="258" t="s">
        <v>425</v>
      </c>
      <c r="E8" s="1129" t="s">
        <v>425</v>
      </c>
      <c r="F8" s="208">
        <v>147192.75</v>
      </c>
      <c r="G8" s="44">
        <v>131871</v>
      </c>
    </row>
    <row r="9" spans="1:7" ht="15" customHeight="1">
      <c r="A9" s="52" t="s">
        <v>26</v>
      </c>
      <c r="B9" s="78">
        <v>25</v>
      </c>
      <c r="C9" s="97">
        <v>33</v>
      </c>
      <c r="D9" s="114">
        <v>5</v>
      </c>
      <c r="E9" s="295">
        <v>4</v>
      </c>
      <c r="F9" s="209">
        <v>74710.27</v>
      </c>
      <c r="G9" s="127">
        <v>82764.44</v>
      </c>
    </row>
    <row r="10" spans="1:7" ht="15" customHeight="1">
      <c r="A10" s="364" t="s">
        <v>767</v>
      </c>
      <c r="B10" s="78">
        <v>0</v>
      </c>
      <c r="C10" s="97">
        <v>0</v>
      </c>
      <c r="D10" s="114">
        <v>0</v>
      </c>
      <c r="E10" s="295">
        <v>0</v>
      </c>
      <c r="F10" s="271">
        <v>0</v>
      </c>
      <c r="G10" s="263">
        <v>0</v>
      </c>
    </row>
    <row r="11" spans="1:7" ht="15" customHeight="1">
      <c r="A11" s="52" t="s">
        <v>27</v>
      </c>
      <c r="B11" s="78">
        <v>29</v>
      </c>
      <c r="C11" s="97">
        <v>31</v>
      </c>
      <c r="D11" s="114">
        <v>2</v>
      </c>
      <c r="E11" s="295">
        <v>2</v>
      </c>
      <c r="F11" s="209">
        <v>2089</v>
      </c>
      <c r="G11" s="127">
        <v>5426</v>
      </c>
    </row>
    <row r="12" spans="1:7" ht="15" customHeight="1">
      <c r="A12" s="136" t="s">
        <v>416</v>
      </c>
      <c r="B12" s="178">
        <v>68</v>
      </c>
      <c r="C12" s="260">
        <v>70</v>
      </c>
      <c r="D12" s="257">
        <v>4</v>
      </c>
      <c r="E12" s="357">
        <v>3</v>
      </c>
      <c r="F12" s="109">
        <v>43749</v>
      </c>
      <c r="G12" s="43">
        <v>41301</v>
      </c>
    </row>
    <row r="13" spans="1:7" ht="15" customHeight="1">
      <c r="A13" s="214" t="s">
        <v>461</v>
      </c>
      <c r="B13" s="256" t="s">
        <v>425</v>
      </c>
      <c r="C13" s="261" t="s">
        <v>425</v>
      </c>
      <c r="D13" s="258" t="s">
        <v>425</v>
      </c>
      <c r="E13" s="1129" t="s">
        <v>425</v>
      </c>
      <c r="F13" s="271">
        <v>0</v>
      </c>
      <c r="G13" s="263">
        <v>0</v>
      </c>
    </row>
    <row r="14" spans="1:7" ht="15" customHeight="1">
      <c r="A14" s="214" t="s">
        <v>458</v>
      </c>
      <c r="B14" s="256" t="s">
        <v>25</v>
      </c>
      <c r="C14" s="261" t="s">
        <v>25</v>
      </c>
      <c r="D14" s="258" t="s">
        <v>25</v>
      </c>
      <c r="E14" s="1129">
        <v>3</v>
      </c>
      <c r="F14" s="208">
        <v>722390</v>
      </c>
      <c r="G14" s="44">
        <v>680000</v>
      </c>
    </row>
    <row r="15" spans="1:7" ht="15" customHeight="1">
      <c r="A15" s="1335" t="s">
        <v>762</v>
      </c>
      <c r="B15" s="256" t="s">
        <v>425</v>
      </c>
      <c r="C15" s="261" t="s">
        <v>425</v>
      </c>
      <c r="D15" s="258" t="s">
        <v>425</v>
      </c>
      <c r="E15" s="1129" t="s">
        <v>425</v>
      </c>
      <c r="F15" s="209">
        <v>11566.88</v>
      </c>
      <c r="G15" s="127">
        <v>10298.38</v>
      </c>
    </row>
    <row r="16" spans="1:7" ht="15" customHeight="1">
      <c r="A16" s="52" t="s">
        <v>28</v>
      </c>
      <c r="B16" s="78">
        <v>86</v>
      </c>
      <c r="C16" s="97">
        <v>85</v>
      </c>
      <c r="D16" s="114">
        <v>14</v>
      </c>
      <c r="E16" s="295">
        <v>14</v>
      </c>
      <c r="F16" s="209">
        <v>101112.2</v>
      </c>
      <c r="G16" s="127">
        <v>134695</v>
      </c>
    </row>
    <row r="17" spans="1:9" ht="15" customHeight="1">
      <c r="A17" s="52" t="s">
        <v>177</v>
      </c>
      <c r="B17" s="256">
        <v>69</v>
      </c>
      <c r="C17" s="261">
        <v>65</v>
      </c>
      <c r="D17" s="258">
        <v>2</v>
      </c>
      <c r="E17" s="1129">
        <v>2</v>
      </c>
      <c r="F17" s="209">
        <v>61180</v>
      </c>
      <c r="G17" s="127">
        <v>29500</v>
      </c>
      <c r="I17" s="4"/>
    </row>
    <row r="18" spans="1:11" ht="15" customHeight="1" thickBot="1">
      <c r="A18" s="58" t="s">
        <v>30</v>
      </c>
      <c r="B18" s="1359">
        <v>79</v>
      </c>
      <c r="C18" s="1360">
        <v>80</v>
      </c>
      <c r="D18" s="1361">
        <v>8</v>
      </c>
      <c r="E18" s="1362">
        <v>10</v>
      </c>
      <c r="F18" s="1363">
        <v>15744</v>
      </c>
      <c r="G18" s="1364">
        <v>13283</v>
      </c>
      <c r="J18" s="7"/>
      <c r="K18" s="7"/>
    </row>
    <row r="19" spans="1:7" ht="15" customHeight="1" thickBot="1">
      <c r="A19" s="41" t="s">
        <v>31</v>
      </c>
      <c r="B19" s="988">
        <f aca="true" t="shared" si="0" ref="B19:G19">SUM(B4:B18)</f>
        <v>583</v>
      </c>
      <c r="C19" s="989">
        <f t="shared" si="0"/>
        <v>547</v>
      </c>
      <c r="D19" s="988">
        <f t="shared" si="0"/>
        <v>54</v>
      </c>
      <c r="E19" s="989">
        <f t="shared" si="0"/>
        <v>48</v>
      </c>
      <c r="F19" s="1365">
        <f t="shared" si="0"/>
        <v>1469939.0999999999</v>
      </c>
      <c r="G19" s="456">
        <f t="shared" si="0"/>
        <v>1410460.8199999998</v>
      </c>
    </row>
    <row r="20" spans="1:4" ht="15" customHeight="1">
      <c r="A20" s="2073" t="s">
        <v>410</v>
      </c>
      <c r="B20" s="2074"/>
      <c r="C20" s="2074"/>
      <c r="D20" s="2074"/>
    </row>
    <row r="21" spans="1:4" ht="15" customHeight="1">
      <c r="A21" s="2067" t="s">
        <v>643</v>
      </c>
      <c r="B21" s="2067"/>
      <c r="C21" s="2067"/>
      <c r="D21" s="2067"/>
    </row>
    <row r="22" spans="1:4" ht="15" customHeight="1">
      <c r="A22" s="237" t="s">
        <v>496</v>
      </c>
      <c r="B22" s="237"/>
      <c r="C22" s="237"/>
      <c r="D22" s="237"/>
    </row>
    <row r="23" spans="1:4" ht="12.75">
      <c r="A23" s="234" t="s">
        <v>457</v>
      </c>
      <c r="B23" s="237"/>
      <c r="C23" s="237"/>
      <c r="D23" s="237"/>
    </row>
  </sheetData>
  <mergeCells count="7">
    <mergeCell ref="A21:D21"/>
    <mergeCell ref="A2:A3"/>
    <mergeCell ref="A1:G1"/>
    <mergeCell ref="B2:C2"/>
    <mergeCell ref="D2:E2"/>
    <mergeCell ref="F2:G2"/>
    <mergeCell ref="A20:D2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 topLeftCell="A1">
      <selection activeCell="H42" sqref="H42"/>
    </sheetView>
  </sheetViews>
  <sheetFormatPr defaultColWidth="9.140625" defaultRowHeight="12.75"/>
  <cols>
    <col min="1" max="1" width="32.8515625" style="0" customWidth="1"/>
  </cols>
  <sheetData>
    <row r="1" spans="1:5" ht="21" customHeight="1" thickBot="1">
      <c r="A1" s="2053" t="s">
        <v>919</v>
      </c>
      <c r="B1" s="2053"/>
      <c r="C1" s="2053"/>
      <c r="D1" s="2053"/>
      <c r="E1" s="2053"/>
    </row>
    <row r="2" spans="1:9" ht="30" customHeight="1" thickBot="1">
      <c r="A2" s="2126" t="s">
        <v>20</v>
      </c>
      <c r="B2" s="2050" t="s">
        <v>611</v>
      </c>
      <c r="C2" s="2051"/>
      <c r="D2" s="2050" t="s">
        <v>612</v>
      </c>
      <c r="E2" s="2051"/>
      <c r="F2" s="2050" t="s">
        <v>736</v>
      </c>
      <c r="G2" s="2051"/>
      <c r="H2" s="2050" t="s">
        <v>737</v>
      </c>
      <c r="I2" s="2051"/>
    </row>
    <row r="3" spans="1:9" ht="15" customHeight="1" thickBot="1">
      <c r="A3" s="2127"/>
      <c r="B3" s="83">
        <v>2008</v>
      </c>
      <c r="C3" s="113">
        <v>2009</v>
      </c>
      <c r="D3" s="112">
        <v>2008</v>
      </c>
      <c r="E3" s="352">
        <v>2009</v>
      </c>
      <c r="F3" s="83">
        <v>2008</v>
      </c>
      <c r="G3" s="113">
        <v>2009</v>
      </c>
      <c r="H3" s="575">
        <v>2008</v>
      </c>
      <c r="I3" s="576">
        <v>2009</v>
      </c>
    </row>
    <row r="4" spans="1:9" ht="15" customHeight="1">
      <c r="A4" s="827" t="s">
        <v>497</v>
      </c>
      <c r="B4" s="1764">
        <v>0</v>
      </c>
      <c r="C4" s="1765">
        <v>0</v>
      </c>
      <c r="D4" s="1764">
        <v>0</v>
      </c>
      <c r="E4" s="1765">
        <v>0</v>
      </c>
      <c r="F4" s="1764">
        <v>0</v>
      </c>
      <c r="G4" s="1765">
        <v>0</v>
      </c>
      <c r="H4" s="1766">
        <v>0</v>
      </c>
      <c r="I4" s="1765">
        <v>0</v>
      </c>
    </row>
    <row r="5" spans="1:9" ht="15" customHeight="1">
      <c r="A5" s="828" t="s">
        <v>499</v>
      </c>
      <c r="B5" s="1767">
        <v>0</v>
      </c>
      <c r="C5" s="1768">
        <v>0</v>
      </c>
      <c r="D5" s="1767">
        <v>0</v>
      </c>
      <c r="E5" s="1768">
        <v>0</v>
      </c>
      <c r="F5" s="1767">
        <v>0</v>
      </c>
      <c r="G5" s="1768">
        <v>0</v>
      </c>
      <c r="H5" s="1767">
        <v>0</v>
      </c>
      <c r="I5" s="1768">
        <v>0</v>
      </c>
    </row>
    <row r="6" spans="1:9" ht="15" customHeight="1">
      <c r="A6" s="222" t="s">
        <v>74</v>
      </c>
      <c r="B6" s="1312">
        <v>15</v>
      </c>
      <c r="C6" s="1769">
        <v>10</v>
      </c>
      <c r="D6" s="1312">
        <v>85</v>
      </c>
      <c r="E6" s="1769">
        <v>90</v>
      </c>
      <c r="F6" s="1312">
        <v>0</v>
      </c>
      <c r="G6" s="1769">
        <v>0</v>
      </c>
      <c r="H6" s="1770">
        <v>0</v>
      </c>
      <c r="I6" s="1769">
        <v>0</v>
      </c>
    </row>
    <row r="7" spans="1:9" ht="15" customHeight="1">
      <c r="A7" s="222" t="s">
        <v>75</v>
      </c>
      <c r="B7" s="1767">
        <v>0</v>
      </c>
      <c r="C7" s="1768" t="s">
        <v>425</v>
      </c>
      <c r="D7" s="1767">
        <v>0</v>
      </c>
      <c r="E7" s="1768" t="s">
        <v>425</v>
      </c>
      <c r="F7" s="1767">
        <v>0</v>
      </c>
      <c r="G7" s="1768" t="s">
        <v>425</v>
      </c>
      <c r="H7" s="1767">
        <v>0</v>
      </c>
      <c r="I7" s="1768" t="s">
        <v>425</v>
      </c>
    </row>
    <row r="8" spans="1:12" ht="15" customHeight="1">
      <c r="A8" s="214" t="s">
        <v>498</v>
      </c>
      <c r="B8" s="1744" t="s">
        <v>163</v>
      </c>
      <c r="C8" s="1427">
        <v>0</v>
      </c>
      <c r="D8" s="1744" t="s">
        <v>163</v>
      </c>
      <c r="E8" s="1427">
        <v>0</v>
      </c>
      <c r="F8" s="1744" t="s">
        <v>163</v>
      </c>
      <c r="G8" s="1427">
        <v>0</v>
      </c>
      <c r="H8" s="1744" t="s">
        <v>163</v>
      </c>
      <c r="I8" s="1427">
        <v>0</v>
      </c>
      <c r="J8" s="1890"/>
      <c r="K8" s="1890"/>
      <c r="L8" s="1890"/>
    </row>
    <row r="9" spans="1:12" ht="15" customHeight="1" thickBot="1">
      <c r="A9" s="215" t="s">
        <v>76</v>
      </c>
      <c r="B9" s="1771">
        <v>10</v>
      </c>
      <c r="C9" s="1772">
        <v>66.7</v>
      </c>
      <c r="D9" s="1771">
        <v>90</v>
      </c>
      <c r="E9" s="1772">
        <v>33.3</v>
      </c>
      <c r="F9" s="1771">
        <v>0</v>
      </c>
      <c r="G9" s="1772">
        <v>0</v>
      </c>
      <c r="H9" s="1773">
        <v>0</v>
      </c>
      <c r="I9" s="1772">
        <v>0</v>
      </c>
      <c r="J9" s="1890"/>
      <c r="K9" s="1890"/>
      <c r="L9" s="1890"/>
    </row>
    <row r="10" spans="1:12" ht="15" customHeight="1" thickBot="1">
      <c r="A10" s="1328" t="s">
        <v>59</v>
      </c>
      <c r="B10" s="1315">
        <f>(B13/$J$13)*100</f>
        <v>12.5</v>
      </c>
      <c r="C10" s="1315">
        <f>(C13/$K$13)*100</f>
        <v>38.35</v>
      </c>
      <c r="D10" s="1315">
        <f>(D13/$J$13)*100</f>
        <v>87.5</v>
      </c>
      <c r="E10" s="1315">
        <f>(E13/$K$13)*100</f>
        <v>61.64999999999999</v>
      </c>
      <c r="F10" s="1315">
        <f>(F13/$J$13)*100</f>
        <v>0</v>
      </c>
      <c r="G10" s="1315">
        <f>(G13/$K$13)*100</f>
        <v>0</v>
      </c>
      <c r="H10" s="1315">
        <f>(H13/$J$13)*100</f>
        <v>0</v>
      </c>
      <c r="I10" s="1315">
        <f>(I13/$K$13)*100</f>
        <v>0</v>
      </c>
      <c r="J10" s="1890">
        <f>B10+D10+F10+H10</f>
        <v>100</v>
      </c>
      <c r="K10" s="1890">
        <f>C10+E10+G10+I10</f>
        <v>100</v>
      </c>
      <c r="L10" s="1890"/>
    </row>
    <row r="11" spans="1:12" ht="15" customHeight="1">
      <c r="A11" s="237" t="s">
        <v>429</v>
      </c>
      <c r="J11" s="1890"/>
      <c r="K11" s="1890"/>
      <c r="L11" s="1890"/>
    </row>
    <row r="12" spans="10:12" ht="12.75">
      <c r="J12" s="1898">
        <v>2008</v>
      </c>
      <c r="K12" s="1898">
        <v>2009</v>
      </c>
      <c r="L12" s="1890"/>
    </row>
    <row r="13" spans="2:12" ht="12.75">
      <c r="B13" s="1890">
        <f aca="true" t="shared" si="0" ref="B13:I13">SUM(B4:B9)</f>
        <v>25</v>
      </c>
      <c r="C13" s="1890">
        <f t="shared" si="0"/>
        <v>76.7</v>
      </c>
      <c r="D13" s="1890">
        <f t="shared" si="0"/>
        <v>175</v>
      </c>
      <c r="E13" s="1890">
        <f t="shared" si="0"/>
        <v>123.3</v>
      </c>
      <c r="F13" s="1890">
        <f t="shared" si="0"/>
        <v>0</v>
      </c>
      <c r="G13" s="1890">
        <f t="shared" si="0"/>
        <v>0</v>
      </c>
      <c r="H13" s="1890">
        <f t="shared" si="0"/>
        <v>0</v>
      </c>
      <c r="I13" s="1890">
        <f t="shared" si="0"/>
        <v>0</v>
      </c>
      <c r="J13" s="1890">
        <f>B13+D13+F13+H13</f>
        <v>200</v>
      </c>
      <c r="K13" s="1890">
        <f>C13+E13+G13+I13</f>
        <v>200</v>
      </c>
      <c r="L13" s="1890"/>
    </row>
    <row r="14" spans="2:12" ht="12.75">
      <c r="B14" s="1890"/>
      <c r="C14" s="1890"/>
      <c r="D14" s="1890"/>
      <c r="E14" s="1890"/>
      <c r="F14" s="1890"/>
      <c r="G14" s="1890"/>
      <c r="H14" s="1890"/>
      <c r="I14" s="1890"/>
      <c r="J14" s="1890"/>
      <c r="K14" s="1890"/>
      <c r="L14" s="1890"/>
    </row>
    <row r="15" spans="10:12" ht="12.75">
      <c r="J15" s="1890"/>
      <c r="K15" s="1890"/>
      <c r="L15" s="1890"/>
    </row>
    <row r="16" spans="10:12" ht="12.75">
      <c r="J16" s="1890"/>
      <c r="K16" s="1890"/>
      <c r="L16" s="1890"/>
    </row>
    <row r="17" spans="10:12" ht="12.75">
      <c r="J17" s="1890"/>
      <c r="K17" s="1890"/>
      <c r="L17" s="1890"/>
    </row>
    <row r="18" spans="10:12" ht="12.75">
      <c r="J18" s="1890"/>
      <c r="K18" s="1890"/>
      <c r="L18" s="1890"/>
    </row>
  </sheetData>
  <mergeCells count="6">
    <mergeCell ref="A1:E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 topLeftCell="A1">
      <selection activeCell="A13" sqref="A13:XFD14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2.28125" style="0" customWidth="1"/>
    <col min="4" max="4" width="23.7109375" style="0" customWidth="1"/>
  </cols>
  <sheetData>
    <row r="1" spans="1:3" ht="21" customHeight="1" thickBot="1">
      <c r="A1" s="2219" t="s">
        <v>920</v>
      </c>
      <c r="B1" s="2219"/>
      <c r="C1" s="2219"/>
    </row>
    <row r="2" spans="1:6" ht="15" customHeight="1">
      <c r="A2" s="2223" t="s">
        <v>20</v>
      </c>
      <c r="B2" s="2221" t="s">
        <v>814</v>
      </c>
      <c r="C2" s="2221" t="s">
        <v>179</v>
      </c>
      <c r="D2" s="2221" t="s">
        <v>180</v>
      </c>
      <c r="E2" s="2220" t="s">
        <v>181</v>
      </c>
      <c r="F2" s="2145"/>
    </row>
    <row r="3" spans="1:6" ht="15" customHeight="1" thickBot="1">
      <c r="A3" s="2224"/>
      <c r="B3" s="2222"/>
      <c r="C3" s="2222"/>
      <c r="D3" s="2222"/>
      <c r="E3" s="70">
        <v>2008</v>
      </c>
      <c r="F3" s="73">
        <v>2009</v>
      </c>
    </row>
    <row r="4" spans="1:6" ht="15" customHeight="1">
      <c r="A4" s="74" t="s">
        <v>508</v>
      </c>
      <c r="B4" s="75" t="s">
        <v>3</v>
      </c>
      <c r="C4" s="75" t="s">
        <v>255</v>
      </c>
      <c r="D4" s="75" t="s">
        <v>200</v>
      </c>
      <c r="E4" s="337" t="s">
        <v>266</v>
      </c>
      <c r="F4" s="338" t="s">
        <v>266</v>
      </c>
    </row>
    <row r="5" spans="1:6" ht="15" customHeight="1" thickBot="1">
      <c r="A5" s="84" t="s">
        <v>236</v>
      </c>
      <c r="B5" s="79" t="s">
        <v>3</v>
      </c>
      <c r="C5" s="79" t="s">
        <v>257</v>
      </c>
      <c r="D5" s="79" t="s">
        <v>198</v>
      </c>
      <c r="E5" s="79" t="s">
        <v>411</v>
      </c>
      <c r="F5" s="80" t="s">
        <v>266</v>
      </c>
    </row>
    <row r="6" spans="1:6" ht="15" customHeight="1">
      <c r="A6" s="2136" t="s">
        <v>548</v>
      </c>
      <c r="B6" s="2136"/>
      <c r="C6" s="2136"/>
      <c r="D6" s="72"/>
      <c r="E6" s="72"/>
      <c r="F6" s="72"/>
    </row>
    <row r="7" ht="15" customHeight="1"/>
    <row r="8" ht="15" customHeight="1"/>
    <row r="9" ht="12.75">
      <c r="G9" s="21"/>
    </row>
    <row r="10" spans="2:7" ht="12.75" customHeight="1">
      <c r="B10" s="190"/>
      <c r="C10" s="190"/>
      <c r="D10" s="190"/>
      <c r="E10" s="190"/>
      <c r="F10" s="190"/>
      <c r="G10" s="21"/>
    </row>
    <row r="11" spans="2:7" ht="12.75" customHeight="1">
      <c r="B11" s="190"/>
      <c r="C11" s="190"/>
      <c r="D11" s="190"/>
      <c r="E11" s="190"/>
      <c r="F11" s="190"/>
      <c r="G11" s="21"/>
    </row>
    <row r="12" spans="1:7" ht="12.75">
      <c r="A12" s="29"/>
      <c r="B12" s="21"/>
      <c r="C12" s="21"/>
      <c r="D12" s="21"/>
      <c r="E12" s="21"/>
      <c r="F12" s="21"/>
      <c r="G12" s="21"/>
    </row>
  </sheetData>
  <mergeCells count="7">
    <mergeCell ref="A6:C6"/>
    <mergeCell ref="A1:C1"/>
    <mergeCell ref="E2:F2"/>
    <mergeCell ref="D2:D3"/>
    <mergeCell ref="C2:C3"/>
    <mergeCell ref="B2:B3"/>
    <mergeCell ref="A2:A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30.8515625" style="0" customWidth="1"/>
    <col min="2" max="3" width="8.7109375" style="0" customWidth="1"/>
  </cols>
  <sheetData>
    <row r="1" spans="1:3" ht="30.75" customHeight="1" thickBot="1">
      <c r="A1" s="2079" t="s">
        <v>921</v>
      </c>
      <c r="B1" s="2079"/>
      <c r="C1" s="2079"/>
    </row>
    <row r="2" spans="1:3" ht="15" customHeight="1" thickBot="1">
      <c r="A2" s="105" t="s">
        <v>20</v>
      </c>
      <c r="B2" s="92">
        <v>2008</v>
      </c>
      <c r="C2" s="94">
        <v>2009</v>
      </c>
    </row>
    <row r="3" spans="1:3" ht="15" customHeight="1">
      <c r="A3" s="110" t="s">
        <v>78</v>
      </c>
      <c r="B3" s="104">
        <v>17</v>
      </c>
      <c r="C3" s="96">
        <v>18</v>
      </c>
    </row>
    <row r="4" spans="1:3" ht="15" customHeight="1" thickBot="1">
      <c r="A4" s="417" t="s">
        <v>79</v>
      </c>
      <c r="B4" s="401">
        <v>13</v>
      </c>
      <c r="C4" s="418">
        <v>0</v>
      </c>
    </row>
    <row r="5" spans="1:3" ht="15" customHeight="1" thickBot="1">
      <c r="A5" s="153" t="s">
        <v>73</v>
      </c>
      <c r="B5" s="419">
        <f>SUM(B3:B4)</f>
        <v>30</v>
      </c>
      <c r="C5" s="420">
        <f>SUM(C3:C4)</f>
        <v>18</v>
      </c>
    </row>
    <row r="6" ht="17.4" customHeight="1"/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  <ignoredErrors>
    <ignoredError sqref="B5:C5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workbookViewId="0" topLeftCell="A1">
      <selection activeCell="A8" sqref="A8:XFD22"/>
    </sheetView>
  </sheetViews>
  <sheetFormatPr defaultColWidth="8.8515625" defaultRowHeight="12.75"/>
  <cols>
    <col min="1" max="1" width="33.00390625" style="3" customWidth="1"/>
    <col min="2" max="5" width="8.7109375" style="3" customWidth="1"/>
    <col min="6" max="6" width="19.28125" style="3" customWidth="1"/>
    <col min="7" max="9" width="8.7109375" style="3" customWidth="1"/>
    <col min="10" max="16384" width="8.8515625" style="3" customWidth="1"/>
  </cols>
  <sheetData>
    <row r="1" spans="1:9" ht="21" customHeight="1" thickBot="1">
      <c r="A1" s="2132" t="s">
        <v>922</v>
      </c>
      <c r="B1" s="2132"/>
      <c r="C1" s="2132"/>
      <c r="F1"/>
      <c r="G1"/>
      <c r="H1"/>
      <c r="I1"/>
    </row>
    <row r="2" spans="1:9" ht="15" customHeight="1" thickBot="1">
      <c r="A2" s="2202" t="s">
        <v>20</v>
      </c>
      <c r="B2" s="2178" t="s">
        <v>77</v>
      </c>
      <c r="C2" s="2066"/>
      <c r="D2" s="2181" t="s">
        <v>170</v>
      </c>
      <c r="E2" s="2182"/>
      <c r="F2"/>
      <c r="G2"/>
      <c r="H2"/>
      <c r="I2"/>
    </row>
    <row r="3" spans="1:9" ht="15" customHeight="1" thickBot="1">
      <c r="A3" s="2203"/>
      <c r="B3" s="85">
        <v>2008</v>
      </c>
      <c r="C3" s="66">
        <v>2009</v>
      </c>
      <c r="D3" s="128">
        <v>2008</v>
      </c>
      <c r="E3" s="66">
        <v>2009</v>
      </c>
      <c r="F3"/>
      <c r="G3"/>
      <c r="H3"/>
      <c r="I3"/>
    </row>
    <row r="4" spans="1:9" ht="15" customHeight="1">
      <c r="A4" s="106" t="s">
        <v>584</v>
      </c>
      <c r="B4" s="1774">
        <v>0</v>
      </c>
      <c r="C4" s="1775">
        <v>0</v>
      </c>
      <c r="D4" s="586">
        <v>0</v>
      </c>
      <c r="E4" s="587">
        <v>0</v>
      </c>
      <c r="F4"/>
      <c r="G4"/>
      <c r="H4"/>
      <c r="I4"/>
    </row>
    <row r="5" spans="1:9" ht="15" customHeight="1" thickBot="1">
      <c r="A5" s="116" t="s">
        <v>79</v>
      </c>
      <c r="B5" s="1776">
        <v>106</v>
      </c>
      <c r="C5" s="588">
        <v>0</v>
      </c>
      <c r="D5" s="450">
        <v>9254.5</v>
      </c>
      <c r="E5" s="588">
        <v>0</v>
      </c>
      <c r="F5"/>
      <c r="G5"/>
      <c r="H5"/>
      <c r="I5"/>
    </row>
    <row r="6" spans="1:10" ht="15" customHeight="1" thickBot="1">
      <c r="A6" s="117" t="s">
        <v>18</v>
      </c>
      <c r="B6" s="451">
        <f>SUM(B4:B5)</f>
        <v>106</v>
      </c>
      <c r="C6" s="1777">
        <f>SUM(C4:C5)</f>
        <v>0</v>
      </c>
      <c r="D6" s="451">
        <f>SUM(D4:D5)</f>
        <v>9254.5</v>
      </c>
      <c r="E6" s="1777">
        <f>SUM(E4:E5)</f>
        <v>0</v>
      </c>
      <c r="F6"/>
      <c r="G6"/>
      <c r="H6"/>
      <c r="I6" s="19"/>
      <c r="J6" s="19"/>
    </row>
    <row r="7" spans="1:9" ht="15" customHeight="1">
      <c r="A7" s="2225" t="s">
        <v>642</v>
      </c>
      <c r="B7" s="2225"/>
      <c r="C7" s="2225"/>
      <c r="D7" s="2225"/>
      <c r="E7" s="2225"/>
      <c r="F7"/>
      <c r="G7"/>
      <c r="H7"/>
      <c r="I7"/>
    </row>
  </sheetData>
  <mergeCells count="5">
    <mergeCell ref="B2:C2"/>
    <mergeCell ref="D2:E2"/>
    <mergeCell ref="A1:C1"/>
    <mergeCell ref="A7:E7"/>
    <mergeCell ref="A2:A3"/>
  </mergeCells>
  <printOptions/>
  <pageMargins left="0.75" right="0.75" top="1" bottom="1" header="0.5" footer="0.5"/>
  <pageSetup horizontalDpi="1200" verticalDpi="1200" orientation="portrait" paperSize="9" r:id="rId1"/>
  <ignoredErrors>
    <ignoredError sqref="B6:E6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 topLeftCell="A1">
      <selection activeCell="A10" sqref="A10"/>
    </sheetView>
  </sheetViews>
  <sheetFormatPr defaultColWidth="8.8515625" defaultRowHeight="12.75"/>
  <cols>
    <col min="1" max="1" width="31.8515625" style="3" customWidth="1"/>
    <col min="2" max="2" width="8.7109375" style="3" customWidth="1"/>
    <col min="3" max="3" width="11.28125" style="3" customWidth="1"/>
    <col min="4" max="7" width="8.7109375" style="3" customWidth="1"/>
    <col min="8" max="11" width="6.7109375" style="3" customWidth="1"/>
    <col min="12" max="12" width="8.7109375" style="3" customWidth="1"/>
    <col min="13" max="16384" width="8.8515625" style="3" customWidth="1"/>
  </cols>
  <sheetData>
    <row r="1" spans="1:11" ht="60" customHeight="1" thickBot="1">
      <c r="A1" s="2179" t="s">
        <v>1051</v>
      </c>
      <c r="B1" s="2180"/>
      <c r="C1" s="2180"/>
      <c r="D1" s="8"/>
      <c r="E1" s="8"/>
      <c r="F1" s="8"/>
      <c r="G1" s="8"/>
      <c r="H1" s="8"/>
      <c r="I1" s="8"/>
      <c r="J1" s="8"/>
      <c r="K1" s="8"/>
    </row>
    <row r="2" spans="1:12" ht="15" customHeight="1" thickBot="1">
      <c r="A2" s="1016" t="s">
        <v>20</v>
      </c>
      <c r="B2" s="315">
        <v>2008</v>
      </c>
      <c r="C2" s="314">
        <v>2009</v>
      </c>
      <c r="D2" s="15"/>
      <c r="E2" s="15"/>
      <c r="F2" s="15"/>
      <c r="G2" s="15"/>
      <c r="H2"/>
      <c r="I2"/>
      <c r="J2"/>
      <c r="K2"/>
      <c r="L2"/>
    </row>
    <row r="3" spans="1:12" ht="15" customHeight="1">
      <c r="A3" s="247" t="s">
        <v>78</v>
      </c>
      <c r="B3" s="274">
        <v>0</v>
      </c>
      <c r="C3" s="275">
        <v>0</v>
      </c>
      <c r="D3"/>
      <c r="E3"/>
      <c r="F3"/>
      <c r="G3"/>
      <c r="H3"/>
      <c r="I3"/>
      <c r="J3"/>
      <c r="K3"/>
      <c r="L3"/>
    </row>
    <row r="4" spans="1:12" ht="15" customHeight="1" thickBot="1">
      <c r="A4" s="740" t="s">
        <v>79</v>
      </c>
      <c r="B4" s="1221">
        <v>2.1</v>
      </c>
      <c r="C4" s="1222">
        <v>0</v>
      </c>
      <c r="D4"/>
      <c r="E4"/>
      <c r="F4"/>
      <c r="G4"/>
      <c r="H4"/>
      <c r="I4"/>
      <c r="J4"/>
      <c r="K4"/>
      <c r="L4"/>
    </row>
    <row r="5" spans="1:12" ht="18" customHeight="1">
      <c r="A5" s="149"/>
      <c r="D5"/>
      <c r="E5"/>
      <c r="F5"/>
      <c r="G5"/>
      <c r="H5"/>
      <c r="I5"/>
      <c r="J5"/>
      <c r="K5"/>
      <c r="L5"/>
    </row>
    <row r="6" spans="1:12" ht="16.95" customHeight="1">
      <c r="A6" s="2226"/>
      <c r="B6" s="2226"/>
      <c r="C6" s="2226"/>
      <c r="D6"/>
      <c r="E6"/>
      <c r="F6"/>
      <c r="G6"/>
      <c r="H6"/>
      <c r="I6"/>
      <c r="J6"/>
      <c r="K6"/>
      <c r="L6"/>
    </row>
    <row r="7" spans="1:12" ht="12.75">
      <c r="A7" s="2227"/>
      <c r="B7" s="2227"/>
      <c r="C7" s="2227"/>
      <c r="D7" s="23"/>
      <c r="E7" s="23"/>
      <c r="F7" s="23"/>
      <c r="G7" s="23"/>
      <c r="H7" s="23"/>
      <c r="I7" s="23"/>
      <c r="J7" s="23"/>
      <c r="K7"/>
      <c r="L7"/>
    </row>
    <row r="8" spans="4:7" ht="12.75">
      <c r="D8"/>
      <c r="E8"/>
      <c r="F8"/>
      <c r="G8"/>
    </row>
    <row r="9" spans="3:5" ht="12.75">
      <c r="C9"/>
      <c r="D9"/>
      <c r="E9"/>
    </row>
    <row r="10" spans="1:5" ht="12.75">
      <c r="A10" s="4"/>
      <c r="C10"/>
      <c r="D10"/>
      <c r="E10"/>
    </row>
    <row r="11" spans="3:5" ht="12.75">
      <c r="C11"/>
      <c r="D11"/>
      <c r="E11"/>
    </row>
    <row r="12" spans="3:10" ht="12.75">
      <c r="C12"/>
      <c r="D12"/>
      <c r="E12"/>
      <c r="H12" s="24"/>
      <c r="I12" s="24"/>
      <c r="J12" s="24"/>
    </row>
    <row r="13" spans="3:10" ht="12.75">
      <c r="C13"/>
      <c r="H13" s="24"/>
      <c r="I13" s="24"/>
      <c r="J13" s="24"/>
    </row>
    <row r="14" spans="3:10" ht="12.75">
      <c r="C14"/>
      <c r="H14" s="24"/>
      <c r="I14" s="24"/>
      <c r="J14" s="24"/>
    </row>
    <row r="15" spans="3:10" ht="12.75">
      <c r="C15"/>
      <c r="H15" s="24"/>
      <c r="I15" s="24"/>
      <c r="J15" s="24"/>
    </row>
    <row r="16" spans="3:10" ht="12.75">
      <c r="C16"/>
      <c r="H16" s="24"/>
      <c r="I16" s="24"/>
      <c r="J16" s="24"/>
    </row>
    <row r="17" spans="3:10" ht="12.75">
      <c r="C17"/>
      <c r="H17" s="24"/>
      <c r="I17" s="24"/>
      <c r="J17" s="24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mergeCells count="2">
    <mergeCell ref="A6:C7"/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30.8515625" style="0" customWidth="1"/>
    <col min="2" max="2" width="8.57421875" style="0" customWidth="1"/>
    <col min="3" max="3" width="8.7109375" style="0" customWidth="1"/>
  </cols>
  <sheetData>
    <row r="1" spans="1:3" ht="45" customHeight="1" thickBot="1">
      <c r="A1" s="2053" t="s">
        <v>1052</v>
      </c>
      <c r="B1" s="2053"/>
      <c r="C1" s="2053"/>
    </row>
    <row r="2" spans="1:3" ht="14.4" thickBot="1">
      <c r="A2" s="126" t="s">
        <v>20</v>
      </c>
      <c r="B2" s="85">
        <v>2008</v>
      </c>
      <c r="C2" s="66">
        <v>2009</v>
      </c>
    </row>
    <row r="3" spans="1:3" ht="15" customHeight="1">
      <c r="A3" s="380" t="s">
        <v>78</v>
      </c>
      <c r="B3" s="421">
        <v>2.5</v>
      </c>
      <c r="C3" s="91">
        <v>2.5</v>
      </c>
    </row>
    <row r="4" spans="1:3" ht="15" customHeight="1" thickBot="1">
      <c r="A4" s="58" t="s">
        <v>79</v>
      </c>
      <c r="B4" s="422">
        <v>1.9</v>
      </c>
      <c r="C4" s="267" t="s">
        <v>25</v>
      </c>
    </row>
    <row r="5" ht="12.75">
      <c r="A5" s="237" t="s">
        <v>496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showGridLines="0" workbookViewId="0" topLeftCell="A1">
      <selection activeCell="A12" sqref="A12"/>
    </sheetView>
  </sheetViews>
  <sheetFormatPr defaultColWidth="8.8515625" defaultRowHeight="12.75"/>
  <cols>
    <col min="1" max="1" width="30.7109375" style="3" customWidth="1"/>
    <col min="2" max="2" width="6.8515625" style="10" customWidth="1"/>
    <col min="3" max="14" width="4.7109375" style="3" customWidth="1"/>
    <col min="15" max="16384" width="8.8515625" style="3" customWidth="1"/>
  </cols>
  <sheetData>
    <row r="1" spans="1:14" ht="22.5" customHeight="1" thickBot="1">
      <c r="A1" s="2132" t="s">
        <v>923</v>
      </c>
      <c r="B1" s="2132"/>
      <c r="C1" s="2132"/>
      <c r="D1" s="2132"/>
      <c r="E1" s="2132"/>
      <c r="F1" s="2132"/>
      <c r="G1" s="2132"/>
      <c r="I1" s="2186" t="s">
        <v>164</v>
      </c>
      <c r="J1" s="2186"/>
      <c r="K1" s="2186"/>
      <c r="L1" s="2186"/>
      <c r="M1" s="2186"/>
      <c r="N1" s="2186"/>
    </row>
    <row r="2" spans="1:14" ht="21" customHeight="1" thickBot="1">
      <c r="A2" s="118" t="s">
        <v>20</v>
      </c>
      <c r="B2" s="323" t="s">
        <v>1</v>
      </c>
      <c r="C2" s="92" t="s">
        <v>529</v>
      </c>
      <c r="D2" s="93" t="s">
        <v>530</v>
      </c>
      <c r="E2" s="93" t="s">
        <v>531</v>
      </c>
      <c r="F2" s="93" t="s">
        <v>532</v>
      </c>
      <c r="G2" s="93" t="s">
        <v>533</v>
      </c>
      <c r="H2" s="93" t="s">
        <v>534</v>
      </c>
      <c r="I2" s="93" t="s">
        <v>535</v>
      </c>
      <c r="J2" s="93" t="s">
        <v>536</v>
      </c>
      <c r="K2" s="93" t="s">
        <v>537</v>
      </c>
      <c r="L2" s="93" t="s">
        <v>538</v>
      </c>
      <c r="M2" s="93" t="s">
        <v>539</v>
      </c>
      <c r="N2" s="94" t="s">
        <v>540</v>
      </c>
    </row>
    <row r="3" spans="1:16" ht="18" customHeight="1">
      <c r="A3" s="2228" t="s">
        <v>78</v>
      </c>
      <c r="B3" s="120">
        <v>2008</v>
      </c>
      <c r="C3" s="104">
        <v>0</v>
      </c>
      <c r="D3" s="95">
        <v>0</v>
      </c>
      <c r="E3" s="95">
        <v>0</v>
      </c>
      <c r="F3" s="95">
        <v>0</v>
      </c>
      <c r="G3" s="95">
        <v>0</v>
      </c>
      <c r="H3" s="95">
        <v>0</v>
      </c>
      <c r="I3" s="95">
        <v>0</v>
      </c>
      <c r="J3" s="95">
        <v>0</v>
      </c>
      <c r="K3" s="95">
        <v>0</v>
      </c>
      <c r="L3" s="95">
        <v>0</v>
      </c>
      <c r="M3" s="95">
        <v>0</v>
      </c>
      <c r="N3" s="96">
        <v>0</v>
      </c>
      <c r="P3" s="16"/>
    </row>
    <row r="4" spans="1:16" ht="18" customHeight="1">
      <c r="A4" s="2229"/>
      <c r="B4" s="121">
        <v>2009</v>
      </c>
      <c r="C4" s="7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97">
        <v>0</v>
      </c>
      <c r="P4" s="16"/>
    </row>
    <row r="5" spans="1:16" ht="18" customHeight="1">
      <c r="A5" s="2229" t="s">
        <v>79</v>
      </c>
      <c r="B5" s="121">
        <v>2008</v>
      </c>
      <c r="C5" s="78">
        <v>10</v>
      </c>
      <c r="D5" s="38">
        <v>10</v>
      </c>
      <c r="E5" s="38">
        <v>10</v>
      </c>
      <c r="F5" s="38">
        <v>9</v>
      </c>
      <c r="G5" s="38">
        <v>7</v>
      </c>
      <c r="H5" s="38">
        <v>6</v>
      </c>
      <c r="I5" s="38">
        <v>6</v>
      </c>
      <c r="J5" s="38">
        <v>6</v>
      </c>
      <c r="K5" s="38">
        <v>6</v>
      </c>
      <c r="L5" s="38">
        <v>8</v>
      </c>
      <c r="M5" s="38">
        <v>11</v>
      </c>
      <c r="N5" s="97">
        <v>11</v>
      </c>
      <c r="P5" s="16"/>
    </row>
    <row r="6" spans="1:16" ht="18" customHeight="1" thickBot="1">
      <c r="A6" s="2230"/>
      <c r="B6" s="122">
        <v>2009</v>
      </c>
      <c r="C6" s="115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9">
        <v>0</v>
      </c>
      <c r="P6" s="16"/>
    </row>
  </sheetData>
  <mergeCells count="4">
    <mergeCell ref="I1:N1"/>
    <mergeCell ref="A3:A4"/>
    <mergeCell ref="A5:A6"/>
    <mergeCell ref="A1:G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82" zoomScaleNormal="82" workbookViewId="0" topLeftCell="A1">
      <selection activeCell="A1" sqref="A1:E1"/>
    </sheetView>
  </sheetViews>
  <sheetFormatPr defaultColWidth="8.8515625" defaultRowHeight="12.75"/>
  <cols>
    <col min="1" max="1" width="37.28125" style="3" customWidth="1"/>
    <col min="2" max="2" width="13.140625" style="3" customWidth="1"/>
    <col min="3" max="3" width="10.57421875" style="3" customWidth="1"/>
    <col min="4" max="4" width="7.28125" style="3" customWidth="1"/>
    <col min="5" max="5" width="9.140625" style="3" customWidth="1"/>
    <col min="6" max="6" width="7.28125" style="3" customWidth="1"/>
    <col min="7" max="7" width="8.00390625" style="3" bestFit="1" customWidth="1"/>
    <col min="8" max="9" width="9.421875" style="3" customWidth="1"/>
    <col min="10" max="10" width="7.421875" style="3" customWidth="1"/>
    <col min="11" max="13" width="7.28125" style="3" customWidth="1"/>
    <col min="14" max="14" width="7.57421875" style="3" customWidth="1"/>
    <col min="15" max="16" width="7.7109375" style="3" customWidth="1"/>
    <col min="17" max="16384" width="8.8515625" style="3" customWidth="1"/>
  </cols>
  <sheetData>
    <row r="1" spans="1:13" ht="21.75" customHeight="1" thickBot="1">
      <c r="A1" s="2132" t="s">
        <v>924</v>
      </c>
      <c r="B1" s="2132"/>
      <c r="C1" s="2132"/>
      <c r="D1" s="2132"/>
      <c r="E1" s="2132"/>
      <c r="M1" s="63" t="s">
        <v>50</v>
      </c>
    </row>
    <row r="2" spans="1:13" ht="48" customHeight="1" thickBot="1">
      <c r="A2" s="2110" t="s">
        <v>20</v>
      </c>
      <c r="B2" s="2231" t="s">
        <v>57</v>
      </c>
      <c r="C2" s="2232"/>
      <c r="D2" s="2231" t="s">
        <v>816</v>
      </c>
      <c r="E2" s="2232"/>
      <c r="F2" s="2236" t="s">
        <v>58</v>
      </c>
      <c r="G2" s="2237"/>
      <c r="H2" s="2231" t="s">
        <v>47</v>
      </c>
      <c r="I2" s="2232"/>
      <c r="J2" s="2233" t="s">
        <v>48</v>
      </c>
      <c r="K2" s="2234"/>
      <c r="L2" s="2233" t="s">
        <v>49</v>
      </c>
      <c r="M2" s="2234"/>
    </row>
    <row r="3" spans="1:13" ht="14.25" customHeight="1" thickBot="1">
      <c r="A3" s="2235"/>
      <c r="B3" s="335">
        <v>2008</v>
      </c>
      <c r="C3" s="336">
        <v>2009</v>
      </c>
      <c r="D3" s="335">
        <v>2008</v>
      </c>
      <c r="E3" s="336">
        <v>2009</v>
      </c>
      <c r="F3" s="335">
        <v>2008</v>
      </c>
      <c r="G3" s="336">
        <v>2009</v>
      </c>
      <c r="H3" s="1434">
        <v>2008</v>
      </c>
      <c r="I3" s="1372">
        <v>2009</v>
      </c>
      <c r="J3" s="1433">
        <v>2008</v>
      </c>
      <c r="K3" s="1435">
        <v>2009</v>
      </c>
      <c r="L3" s="335">
        <v>2008</v>
      </c>
      <c r="M3" s="336">
        <v>2009</v>
      </c>
    </row>
    <row r="4" spans="1:15" ht="14.25" customHeight="1">
      <c r="A4" s="585" t="s">
        <v>78</v>
      </c>
      <c r="B4" s="1436">
        <v>0</v>
      </c>
      <c r="C4" s="452">
        <v>0</v>
      </c>
      <c r="D4" s="1436">
        <v>0</v>
      </c>
      <c r="E4" s="452">
        <v>0</v>
      </c>
      <c r="F4" s="583">
        <v>0</v>
      </c>
      <c r="G4" s="1438">
        <v>0</v>
      </c>
      <c r="H4" s="1436">
        <v>0</v>
      </c>
      <c r="I4" s="452">
        <v>0</v>
      </c>
      <c r="J4" s="583">
        <v>0</v>
      </c>
      <c r="K4" s="1438">
        <v>0</v>
      </c>
      <c r="L4" s="1436">
        <v>0</v>
      </c>
      <c r="M4" s="452">
        <v>0</v>
      </c>
      <c r="N4" s="6"/>
      <c r="O4" s="6"/>
    </row>
    <row r="5" spans="1:15" ht="14.25" customHeight="1" thickBot="1">
      <c r="A5" s="577" t="s">
        <v>79</v>
      </c>
      <c r="B5" s="1437">
        <v>28</v>
      </c>
      <c r="C5" s="453">
        <v>0</v>
      </c>
      <c r="D5" s="1437">
        <v>25</v>
      </c>
      <c r="E5" s="453">
        <v>0</v>
      </c>
      <c r="F5" s="584">
        <v>17</v>
      </c>
      <c r="G5" s="1439">
        <v>0</v>
      </c>
      <c r="H5" s="1437">
        <v>28</v>
      </c>
      <c r="I5" s="453">
        <v>0</v>
      </c>
      <c r="J5" s="584">
        <v>0</v>
      </c>
      <c r="K5" s="1439">
        <v>0</v>
      </c>
      <c r="L5" s="1437">
        <v>2</v>
      </c>
      <c r="M5" s="453">
        <v>0</v>
      </c>
      <c r="N5" s="1888"/>
      <c r="O5" s="1888"/>
    </row>
    <row r="6" spans="1:15" ht="15" customHeight="1" thickBot="1">
      <c r="A6" s="311" t="s">
        <v>59</v>
      </c>
      <c r="B6" s="581">
        <f aca="true" t="shared" si="0" ref="B6:M6">(B8/100)*100</f>
        <v>28.000000000000004</v>
      </c>
      <c r="C6" s="582">
        <f t="shared" si="0"/>
        <v>0</v>
      </c>
      <c r="D6" s="581">
        <f t="shared" si="0"/>
        <v>25</v>
      </c>
      <c r="E6" s="582">
        <f t="shared" si="0"/>
        <v>0</v>
      </c>
      <c r="F6" s="581">
        <f t="shared" si="0"/>
        <v>17</v>
      </c>
      <c r="G6" s="582">
        <f t="shared" si="0"/>
        <v>0</v>
      </c>
      <c r="H6" s="581">
        <f t="shared" si="0"/>
        <v>28.000000000000004</v>
      </c>
      <c r="I6" s="582">
        <f t="shared" si="0"/>
        <v>0</v>
      </c>
      <c r="J6" s="581">
        <f t="shared" si="0"/>
        <v>0</v>
      </c>
      <c r="K6" s="582">
        <f t="shared" si="0"/>
        <v>0</v>
      </c>
      <c r="L6" s="581">
        <f t="shared" si="0"/>
        <v>2</v>
      </c>
      <c r="M6" s="582">
        <f t="shared" si="0"/>
        <v>0</v>
      </c>
      <c r="N6" s="1902">
        <f>B6+D6+F6+H6+J6+L6</f>
        <v>100</v>
      </c>
      <c r="O6" s="1902">
        <f>C6+E6+G6+I6+K6+M6</f>
        <v>0</v>
      </c>
    </row>
    <row r="7" spans="2:15" ht="12.75">
      <c r="B7" s="1887"/>
      <c r="C7" s="1887"/>
      <c r="D7" s="1887"/>
      <c r="E7" s="1887"/>
      <c r="F7" s="1887"/>
      <c r="G7" s="1887"/>
      <c r="H7" s="1887"/>
      <c r="I7" s="1887"/>
      <c r="J7" s="1887"/>
      <c r="K7" s="1887"/>
      <c r="L7" s="1887"/>
      <c r="M7" s="1887"/>
      <c r="N7" s="1895">
        <f>B8+D8+F8+H8+J8+L8</f>
        <v>100</v>
      </c>
      <c r="O7" s="1895">
        <f>C8+E8+G8+I8+K8+M8</f>
        <v>0</v>
      </c>
    </row>
    <row r="8" spans="1:19" ht="12.75">
      <c r="A8"/>
      <c r="B8" s="1895">
        <f aca="true" t="shared" si="1" ref="B8:M8">B4+B5</f>
        <v>28</v>
      </c>
      <c r="C8" s="1895">
        <f t="shared" si="1"/>
        <v>0</v>
      </c>
      <c r="D8" s="1895">
        <f t="shared" si="1"/>
        <v>25</v>
      </c>
      <c r="E8" s="1895">
        <f t="shared" si="1"/>
        <v>0</v>
      </c>
      <c r="F8" s="1895">
        <f t="shared" si="1"/>
        <v>17</v>
      </c>
      <c r="G8" s="1895">
        <f t="shared" si="1"/>
        <v>0</v>
      </c>
      <c r="H8" s="1895">
        <f t="shared" si="1"/>
        <v>28</v>
      </c>
      <c r="I8" s="1895">
        <f t="shared" si="1"/>
        <v>0</v>
      </c>
      <c r="J8" s="1895">
        <f t="shared" si="1"/>
        <v>0</v>
      </c>
      <c r="K8" s="1895">
        <f t="shared" si="1"/>
        <v>0</v>
      </c>
      <c r="L8" s="1895">
        <f t="shared" si="1"/>
        <v>2</v>
      </c>
      <c r="M8" s="1895">
        <f t="shared" si="1"/>
        <v>0</v>
      </c>
      <c r="N8" s="1890"/>
      <c r="O8" s="1890"/>
      <c r="P8"/>
      <c r="Q8"/>
      <c r="R8"/>
      <c r="S8"/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2:19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</sheetData>
  <mergeCells count="8">
    <mergeCell ref="A1:E1"/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 topLeftCell="A1"/>
  </sheetViews>
  <sheetFormatPr defaultColWidth="9.140625" defaultRowHeight="12.75"/>
  <cols>
    <col min="1" max="1" width="32.421875" style="0" customWidth="1"/>
    <col min="2" max="5" width="8.7109375" style="0" customWidth="1"/>
    <col min="6" max="7" width="9.8515625" style="0" customWidth="1"/>
  </cols>
  <sheetData>
    <row r="1" ht="16.2" thickBot="1">
      <c r="A1" s="320" t="s">
        <v>925</v>
      </c>
    </row>
    <row r="2" spans="1:7" ht="45" customHeight="1" thickBot="1">
      <c r="A2" s="2202" t="s">
        <v>20</v>
      </c>
      <c r="B2" s="2181" t="s">
        <v>170</v>
      </c>
      <c r="C2" s="2182"/>
      <c r="D2" s="2216" t="s">
        <v>820</v>
      </c>
      <c r="E2" s="2217"/>
      <c r="F2" s="2050" t="s">
        <v>555</v>
      </c>
      <c r="G2" s="2051"/>
    </row>
    <row r="3" spans="1:7" ht="14.4" thickBot="1">
      <c r="A3" s="2203"/>
      <c r="B3" s="128">
        <v>2008</v>
      </c>
      <c r="C3" s="66">
        <v>2009</v>
      </c>
      <c r="D3" s="85">
        <v>2008</v>
      </c>
      <c r="E3" s="330">
        <v>2009</v>
      </c>
      <c r="F3" s="85">
        <v>2008</v>
      </c>
      <c r="G3" s="66">
        <v>2009</v>
      </c>
    </row>
    <row r="4" spans="1:7" ht="15.6">
      <c r="A4" s="106" t="s">
        <v>584</v>
      </c>
      <c r="B4" s="586">
        <v>0</v>
      </c>
      <c r="C4" s="587">
        <v>0</v>
      </c>
      <c r="D4" s="1223">
        <v>0</v>
      </c>
      <c r="E4" s="1224">
        <v>0</v>
      </c>
      <c r="F4" s="593">
        <f>B4*D4</f>
        <v>0</v>
      </c>
      <c r="G4" s="593">
        <f>C4*E4</f>
        <v>0</v>
      </c>
    </row>
    <row r="5" spans="1:7" ht="13.8" thickBot="1">
      <c r="A5" s="116" t="s">
        <v>79</v>
      </c>
      <c r="B5" s="450">
        <v>9254.5</v>
      </c>
      <c r="C5" s="588">
        <v>0</v>
      </c>
      <c r="D5" s="591">
        <v>2.1</v>
      </c>
      <c r="E5" s="592">
        <v>0</v>
      </c>
      <c r="F5" s="414">
        <f>B5*D5</f>
        <v>19434.45</v>
      </c>
      <c r="G5" s="593">
        <f>C5*E5</f>
        <v>0</v>
      </c>
    </row>
    <row r="6" spans="1:7" ht="13.8" thickBot="1">
      <c r="A6" s="117" t="s">
        <v>18</v>
      </c>
      <c r="B6" s="589">
        <f>SUM(B4:B5)</f>
        <v>9254.5</v>
      </c>
      <c r="C6" s="590">
        <f>SUM(C4:C5)</f>
        <v>0</v>
      </c>
      <c r="D6" s="1903"/>
      <c r="E6" s="1904"/>
      <c r="F6" s="423">
        <f>SUM(F4:F5)</f>
        <v>19434.45</v>
      </c>
      <c r="G6" s="488">
        <f>SUM(G4:G5)</f>
        <v>0</v>
      </c>
    </row>
    <row r="7" spans="1:3" ht="15.6">
      <c r="A7" s="2238" t="s">
        <v>489</v>
      </c>
      <c r="B7" s="2239"/>
      <c r="C7" s="2239"/>
    </row>
  </sheetData>
  <mergeCells count="5">
    <mergeCell ref="A2:A3"/>
    <mergeCell ref="B2:C2"/>
    <mergeCell ref="F2:G2"/>
    <mergeCell ref="D2:E2"/>
    <mergeCell ref="A7:C7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 topLeftCell="A1">
      <selection activeCell="F2" sqref="A2:G6"/>
    </sheetView>
  </sheetViews>
  <sheetFormatPr defaultColWidth="9.140625" defaultRowHeight="12.75"/>
  <cols>
    <col min="1" max="1" width="30.7109375" style="0" customWidth="1"/>
    <col min="2" max="7" width="8.7109375" style="0" customWidth="1"/>
  </cols>
  <sheetData>
    <row r="1" spans="1:7" ht="16.2" thickBot="1">
      <c r="A1" s="2132" t="s">
        <v>926</v>
      </c>
      <c r="B1" s="2132"/>
      <c r="C1" s="2132"/>
      <c r="D1" s="2132"/>
      <c r="E1" s="2132"/>
      <c r="G1" s="782" t="s">
        <v>50</v>
      </c>
    </row>
    <row r="2" spans="1:7" ht="15.75" customHeight="1" thickBot="1">
      <c r="A2" s="2126" t="s">
        <v>20</v>
      </c>
      <c r="B2" s="2172" t="s">
        <v>608</v>
      </c>
      <c r="C2" s="2173"/>
      <c r="D2" s="2172" t="s">
        <v>609</v>
      </c>
      <c r="E2" s="2173"/>
      <c r="F2" s="2172" t="s">
        <v>610</v>
      </c>
      <c r="G2" s="2173"/>
    </row>
    <row r="3" spans="1:7" ht="14.4" thickBot="1">
      <c r="A3" s="2127"/>
      <c r="B3" s="766">
        <v>2008</v>
      </c>
      <c r="C3" s="769">
        <v>2009</v>
      </c>
      <c r="D3" s="85">
        <v>2008</v>
      </c>
      <c r="E3" s="66">
        <v>2009</v>
      </c>
      <c r="F3" s="768">
        <v>2008</v>
      </c>
      <c r="G3" s="767">
        <v>2009</v>
      </c>
    </row>
    <row r="4" spans="1:7" ht="12.75">
      <c r="A4" s="110" t="s">
        <v>78</v>
      </c>
      <c r="B4" s="504">
        <v>0</v>
      </c>
      <c r="C4" s="687">
        <v>0</v>
      </c>
      <c r="D4" s="504">
        <v>0</v>
      </c>
      <c r="E4" s="687">
        <v>0</v>
      </c>
      <c r="F4" s="504">
        <v>0</v>
      </c>
      <c r="G4" s="687">
        <v>0</v>
      </c>
    </row>
    <row r="5" spans="1:7" ht="13.8" thickBot="1">
      <c r="A5" s="1287" t="s">
        <v>79</v>
      </c>
      <c r="B5" s="1264">
        <v>100</v>
      </c>
      <c r="C5" s="1265">
        <v>0</v>
      </c>
      <c r="D5" s="1264">
        <v>0</v>
      </c>
      <c r="E5" s="1265">
        <v>0</v>
      </c>
      <c r="F5" s="1264">
        <v>0</v>
      </c>
      <c r="G5" s="1265">
        <v>0</v>
      </c>
    </row>
    <row r="6" spans="1:7" ht="13.8" thickBot="1">
      <c r="A6" s="580" t="s">
        <v>59</v>
      </c>
      <c r="B6" s="1314">
        <f>(B8/$H$8)*100</f>
        <v>100</v>
      </c>
      <c r="C6" s="1495">
        <v>0</v>
      </c>
      <c r="D6" s="1314">
        <f>(D8/$H$8)*100</f>
        <v>0</v>
      </c>
      <c r="E6" s="1495">
        <v>0</v>
      </c>
      <c r="F6" s="1314">
        <f>(F8/$H$8)*100</f>
        <v>0</v>
      </c>
      <c r="G6" s="1495">
        <v>0</v>
      </c>
    </row>
    <row r="8" spans="1:12" ht="12.75">
      <c r="A8" s="1890"/>
      <c r="B8" s="1890">
        <f aca="true" t="shared" si="0" ref="B8:G8">SUM(B4:B5)</f>
        <v>100</v>
      </c>
      <c r="C8" s="1890">
        <f t="shared" si="0"/>
        <v>0</v>
      </c>
      <c r="D8" s="1890">
        <f t="shared" si="0"/>
        <v>0</v>
      </c>
      <c r="E8" s="1890">
        <f t="shared" si="0"/>
        <v>0</v>
      </c>
      <c r="F8" s="1890">
        <f t="shared" si="0"/>
        <v>0</v>
      </c>
      <c r="G8" s="1890">
        <f t="shared" si="0"/>
        <v>0</v>
      </c>
      <c r="H8" s="1890">
        <f>B8+D8+F8</f>
        <v>100</v>
      </c>
      <c r="I8" s="1890">
        <f>C8+E8+G8</f>
        <v>0</v>
      </c>
      <c r="J8" s="1890"/>
      <c r="K8" s="1890"/>
      <c r="L8" s="1890"/>
    </row>
    <row r="9" spans="1:12" ht="12.75">
      <c r="A9" s="1890"/>
      <c r="B9" s="1890"/>
      <c r="C9" s="1890"/>
      <c r="D9" s="1890"/>
      <c r="E9" s="1890"/>
      <c r="F9" s="1890"/>
      <c r="G9" s="1890"/>
      <c r="H9" s="1890"/>
      <c r="I9" s="1890"/>
      <c r="J9" s="1890"/>
      <c r="K9" s="1890"/>
      <c r="L9" s="1890"/>
    </row>
  </sheetData>
  <mergeCells count="5">
    <mergeCell ref="A1:E1"/>
    <mergeCell ref="B2:C2"/>
    <mergeCell ref="D2:E2"/>
    <mergeCell ref="F2:G2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workbookViewId="0" topLeftCell="A1">
      <selection activeCell="F10" sqref="F10"/>
    </sheetView>
  </sheetViews>
  <sheetFormatPr defaultColWidth="8.8515625" defaultRowHeight="12.75"/>
  <cols>
    <col min="1" max="1" width="31.140625" style="3" customWidth="1"/>
    <col min="2" max="5" width="12.7109375" style="3" customWidth="1"/>
    <col min="6" max="6" width="8.7109375" style="3" customWidth="1"/>
    <col min="7" max="7" width="10.140625" style="3" customWidth="1"/>
    <col min="8" max="16384" width="8.8515625" style="3" customWidth="1"/>
  </cols>
  <sheetData>
    <row r="1" spans="1:5" ht="21" customHeight="1" thickBot="1">
      <c r="A1" s="2079" t="s">
        <v>889</v>
      </c>
      <c r="B1" s="2079"/>
      <c r="C1" s="2079"/>
      <c r="D1" s="2079"/>
      <c r="E1" s="2079"/>
    </row>
    <row r="2" spans="1:7" ht="60" customHeight="1" thickBot="1">
      <c r="A2" s="2080" t="s">
        <v>20</v>
      </c>
      <c r="B2" s="2082" t="s">
        <v>873</v>
      </c>
      <c r="C2" s="2083"/>
      <c r="D2" s="2082" t="s">
        <v>175</v>
      </c>
      <c r="E2" s="2083"/>
      <c r="F2"/>
      <c r="G2"/>
    </row>
    <row r="3" spans="1:7" ht="15" customHeight="1" thickBot="1">
      <c r="A3" s="2081"/>
      <c r="B3" s="315">
        <v>2008</v>
      </c>
      <c r="C3" s="1344">
        <v>2009</v>
      </c>
      <c r="D3" s="315">
        <v>2008</v>
      </c>
      <c r="E3" s="314">
        <v>2009</v>
      </c>
      <c r="F3"/>
      <c r="G3"/>
    </row>
    <row r="4" spans="1:7" ht="15" customHeight="1">
      <c r="A4" s="790" t="s">
        <v>414</v>
      </c>
      <c r="B4" s="207">
        <v>8.97</v>
      </c>
      <c r="C4" s="235">
        <v>9.2</v>
      </c>
      <c r="D4" s="207">
        <v>10.01</v>
      </c>
      <c r="E4" s="235">
        <v>10.26</v>
      </c>
      <c r="F4"/>
      <c r="G4"/>
    </row>
    <row r="5" spans="1:7" ht="15" customHeight="1">
      <c r="A5" s="828" t="s">
        <v>22</v>
      </c>
      <c r="B5" s="109">
        <v>18</v>
      </c>
      <c r="C5" s="43" t="s">
        <v>425</v>
      </c>
      <c r="D5" s="302">
        <v>10</v>
      </c>
      <c r="E5" s="303" t="s">
        <v>425</v>
      </c>
      <c r="F5"/>
      <c r="G5"/>
    </row>
    <row r="6" spans="1:7" ht="15" customHeight="1">
      <c r="A6" s="52" t="s">
        <v>23</v>
      </c>
      <c r="B6" s="208">
        <v>9.6</v>
      </c>
      <c r="C6" s="44">
        <v>9.6</v>
      </c>
      <c r="D6" s="208">
        <v>8.6</v>
      </c>
      <c r="E6" s="216">
        <v>8.6</v>
      </c>
      <c r="F6"/>
      <c r="G6"/>
    </row>
    <row r="7" spans="1:7" ht="15" customHeight="1">
      <c r="A7" s="136" t="s">
        <v>415</v>
      </c>
      <c r="B7" s="208">
        <v>12.6</v>
      </c>
      <c r="C7" s="44">
        <v>12.93</v>
      </c>
      <c r="D7" s="208">
        <v>11.01</v>
      </c>
      <c r="E7" s="216">
        <v>11.34</v>
      </c>
      <c r="F7"/>
      <c r="G7"/>
    </row>
    <row r="8" spans="1:7" ht="15" customHeight="1">
      <c r="A8" s="232" t="s">
        <v>24</v>
      </c>
      <c r="B8" s="131" t="s">
        <v>425</v>
      </c>
      <c r="C8" s="261" t="s">
        <v>425</v>
      </c>
      <c r="D8" s="256" t="s">
        <v>425</v>
      </c>
      <c r="E8" s="265" t="s">
        <v>425</v>
      </c>
      <c r="F8"/>
      <c r="G8"/>
    </row>
    <row r="9" spans="1:7" ht="15" customHeight="1">
      <c r="A9" s="758" t="s">
        <v>26</v>
      </c>
      <c r="B9" s="208">
        <v>18.65</v>
      </c>
      <c r="C9" s="44">
        <v>18.6</v>
      </c>
      <c r="D9" s="269" t="s">
        <v>25</v>
      </c>
      <c r="E9" s="266" t="s">
        <v>25</v>
      </c>
      <c r="F9"/>
      <c r="G9"/>
    </row>
    <row r="10" spans="1:7" ht="15" customHeight="1">
      <c r="A10" s="364" t="s">
        <v>767</v>
      </c>
      <c r="B10" s="271">
        <v>0</v>
      </c>
      <c r="C10" s="263">
        <v>0</v>
      </c>
      <c r="D10" s="271">
        <v>0</v>
      </c>
      <c r="E10" s="263">
        <v>0</v>
      </c>
      <c r="F10"/>
      <c r="G10"/>
    </row>
    <row r="11" spans="1:7" ht="15" customHeight="1">
      <c r="A11" s="52" t="s">
        <v>27</v>
      </c>
      <c r="B11" s="209">
        <v>18.2</v>
      </c>
      <c r="C11" s="127">
        <v>18.25</v>
      </c>
      <c r="D11" s="208">
        <v>18.2</v>
      </c>
      <c r="E11" s="266" t="s">
        <v>25</v>
      </c>
      <c r="G11"/>
    </row>
    <row r="12" spans="1:7" ht="15" customHeight="1">
      <c r="A12" s="136" t="s">
        <v>416</v>
      </c>
      <c r="B12" s="208">
        <v>11.56</v>
      </c>
      <c r="C12" s="44">
        <v>11.82</v>
      </c>
      <c r="D12" s="109">
        <v>11.01</v>
      </c>
      <c r="E12" s="217">
        <v>11.2</v>
      </c>
      <c r="F12"/>
      <c r="G12"/>
    </row>
    <row r="13" spans="1:7" ht="15" customHeight="1">
      <c r="A13" s="214" t="s">
        <v>460</v>
      </c>
      <c r="B13" s="524">
        <v>0</v>
      </c>
      <c r="C13" s="1135">
        <v>0</v>
      </c>
      <c r="D13" s="256" t="s">
        <v>425</v>
      </c>
      <c r="E13" s="265" t="s">
        <v>425</v>
      </c>
      <c r="F13"/>
      <c r="G13"/>
    </row>
    <row r="14" spans="1:7" ht="15" customHeight="1">
      <c r="A14" s="214" t="s">
        <v>458</v>
      </c>
      <c r="B14" s="78">
        <v>5.15</v>
      </c>
      <c r="C14" s="263">
        <v>5.21</v>
      </c>
      <c r="D14" s="271">
        <v>5.1</v>
      </c>
      <c r="E14" s="1336">
        <v>5.16</v>
      </c>
      <c r="F14"/>
      <c r="G14"/>
    </row>
    <row r="15" spans="1:7" ht="15" customHeight="1">
      <c r="A15" s="1335" t="s">
        <v>763</v>
      </c>
      <c r="B15" s="131" t="s">
        <v>425</v>
      </c>
      <c r="C15" s="261" t="s">
        <v>425</v>
      </c>
      <c r="D15" s="256" t="s">
        <v>425</v>
      </c>
      <c r="E15" s="1337" t="s">
        <v>425</v>
      </c>
      <c r="F15"/>
      <c r="G15"/>
    </row>
    <row r="16" spans="1:7" ht="15" customHeight="1">
      <c r="A16" s="52" t="s">
        <v>28</v>
      </c>
      <c r="B16" s="208">
        <v>14.7</v>
      </c>
      <c r="C16" s="44">
        <v>14.7</v>
      </c>
      <c r="D16" s="269" t="s">
        <v>25</v>
      </c>
      <c r="E16" s="238" t="s">
        <v>25</v>
      </c>
      <c r="F16"/>
      <c r="G16"/>
    </row>
    <row r="17" spans="1:7" ht="15" customHeight="1">
      <c r="A17" s="52" t="s">
        <v>29</v>
      </c>
      <c r="B17" s="208">
        <v>13</v>
      </c>
      <c r="C17" s="44">
        <v>13</v>
      </c>
      <c r="D17" s="269" t="s">
        <v>25</v>
      </c>
      <c r="E17" s="44">
        <v>11.5</v>
      </c>
      <c r="F17"/>
      <c r="G17"/>
    </row>
    <row r="18" spans="1:7" ht="15" customHeight="1" thickBot="1">
      <c r="A18" s="58" t="s">
        <v>30</v>
      </c>
      <c r="B18" s="210">
        <v>1.5</v>
      </c>
      <c r="C18" s="267">
        <v>1.5</v>
      </c>
      <c r="D18" s="270" t="s">
        <v>25</v>
      </c>
      <c r="E18" s="239" t="s">
        <v>25</v>
      </c>
      <c r="F18"/>
      <c r="G18"/>
    </row>
    <row r="19" spans="1:7" ht="15" customHeight="1">
      <c r="A19" s="237" t="s">
        <v>586</v>
      </c>
      <c r="B19" s="1343"/>
      <c r="C19" s="1343"/>
      <c r="F19"/>
      <c r="G19"/>
    </row>
    <row r="20" spans="1:7" ht="15" customHeight="1">
      <c r="A20" s="237" t="s">
        <v>457</v>
      </c>
      <c r="B20" s="236"/>
      <c r="C20" s="236"/>
      <c r="F20"/>
      <c r="G20"/>
    </row>
    <row r="21" spans="1:7" ht="15.75" customHeight="1">
      <c r="A21" s="5"/>
      <c r="B21" s="27"/>
      <c r="C21" s="27"/>
      <c r="F21"/>
      <c r="G21"/>
    </row>
    <row r="22" spans="1:7" ht="12.75">
      <c r="A22" s="27"/>
      <c r="B22" s="27"/>
      <c r="C22" s="27"/>
      <c r="F22"/>
      <c r="G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4.9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3.8">
      <c r="A30" s="2077"/>
      <c r="B30" s="2078"/>
      <c r="C30" s="2078"/>
      <c r="D30" s="2078"/>
      <c r="E30" s="2078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 s="2075"/>
      <c r="B35" s="2076"/>
      <c r="C35" s="2076"/>
      <c r="D35" s="2076"/>
      <c r="E35" s="2076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5.4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</sheetData>
  <mergeCells count="6">
    <mergeCell ref="A35:E35"/>
    <mergeCell ref="A30:E30"/>
    <mergeCell ref="A1:E1"/>
    <mergeCell ref="A2:A3"/>
    <mergeCell ref="B2:C2"/>
    <mergeCell ref="D2:E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 topLeftCell="A1">
      <selection activeCell="H2" sqref="A2:I6"/>
    </sheetView>
  </sheetViews>
  <sheetFormatPr defaultColWidth="9.140625" defaultRowHeight="12.75"/>
  <cols>
    <col min="1" max="1" width="31.00390625" style="0" customWidth="1"/>
    <col min="2" max="9" width="8.7109375" style="0" customWidth="1"/>
  </cols>
  <sheetData>
    <row r="1" spans="1:9" ht="21" customHeight="1" thickBot="1">
      <c r="A1" s="2132" t="s">
        <v>927</v>
      </c>
      <c r="B1" s="2132"/>
      <c r="C1" s="2132"/>
      <c r="D1" s="2132"/>
      <c r="E1" s="2132"/>
      <c r="I1" s="782" t="s">
        <v>50</v>
      </c>
    </row>
    <row r="2" spans="1:9" ht="30" customHeight="1" thickBot="1">
      <c r="A2" s="2126" t="s">
        <v>20</v>
      </c>
      <c r="B2" s="2050" t="s">
        <v>611</v>
      </c>
      <c r="C2" s="2051"/>
      <c r="D2" s="2050" t="s">
        <v>612</v>
      </c>
      <c r="E2" s="2051"/>
      <c r="F2" s="2240" t="s">
        <v>613</v>
      </c>
      <c r="G2" s="2241"/>
      <c r="H2" s="2050" t="s">
        <v>614</v>
      </c>
      <c r="I2" s="2051"/>
    </row>
    <row r="3" spans="1:9" ht="15" customHeight="1" thickBot="1">
      <c r="A3" s="2127"/>
      <c r="B3" s="754">
        <v>2008</v>
      </c>
      <c r="C3" s="755">
        <v>2009</v>
      </c>
      <c r="D3" s="118">
        <v>2008</v>
      </c>
      <c r="E3" s="383">
        <v>2009</v>
      </c>
      <c r="F3" s="754">
        <v>2008</v>
      </c>
      <c r="G3" s="755">
        <v>2009</v>
      </c>
      <c r="H3" s="754">
        <v>2008</v>
      </c>
      <c r="I3" s="755">
        <v>2009</v>
      </c>
    </row>
    <row r="4" spans="1:9" ht="15" customHeight="1">
      <c r="A4" s="110" t="s">
        <v>78</v>
      </c>
      <c r="B4" s="504">
        <v>0</v>
      </c>
      <c r="C4" s="687">
        <v>0</v>
      </c>
      <c r="D4" s="504">
        <v>0</v>
      </c>
      <c r="E4" s="687">
        <v>0</v>
      </c>
      <c r="F4" s="504">
        <v>0</v>
      </c>
      <c r="G4" s="687">
        <v>0</v>
      </c>
      <c r="H4" s="504">
        <v>0</v>
      </c>
      <c r="I4" s="687">
        <v>0</v>
      </c>
    </row>
    <row r="5" spans="1:9" ht="15" customHeight="1" thickBot="1">
      <c r="A5" s="1287" t="s">
        <v>79</v>
      </c>
      <c r="B5" s="1264">
        <v>10</v>
      </c>
      <c r="C5" s="1265">
        <v>0</v>
      </c>
      <c r="D5" s="1264">
        <v>90</v>
      </c>
      <c r="E5" s="1265">
        <v>0</v>
      </c>
      <c r="F5" s="1264">
        <v>0</v>
      </c>
      <c r="G5" s="1265">
        <v>0</v>
      </c>
      <c r="H5" s="1264">
        <v>0</v>
      </c>
      <c r="I5" s="1265">
        <v>0</v>
      </c>
    </row>
    <row r="6" spans="1:9" ht="15" customHeight="1" thickBot="1">
      <c r="A6" s="1494" t="s">
        <v>59</v>
      </c>
      <c r="B6" s="1314">
        <f>(B9/$J$9)*100</f>
        <v>10</v>
      </c>
      <c r="C6" s="1495">
        <v>0</v>
      </c>
      <c r="D6" s="1314">
        <f>(D9/$J$9)*100</f>
        <v>90</v>
      </c>
      <c r="E6" s="1495">
        <v>0</v>
      </c>
      <c r="F6" s="1314">
        <f>(F9/$J$9)*100</f>
        <v>0</v>
      </c>
      <c r="G6" s="1495">
        <v>0</v>
      </c>
      <c r="H6" s="1314">
        <f>(H9/$J$9)*100</f>
        <v>0</v>
      </c>
      <c r="I6" s="1495">
        <v>0</v>
      </c>
    </row>
    <row r="8" spans="1:15" ht="12.75">
      <c r="A8" s="1890"/>
      <c r="B8" s="1890"/>
      <c r="C8" s="1890"/>
      <c r="D8" s="1890"/>
      <c r="E8" s="1890"/>
      <c r="F8" s="1890"/>
      <c r="G8" s="1890"/>
      <c r="H8" s="1890"/>
      <c r="I8" s="1890"/>
      <c r="J8" s="1898">
        <v>2008</v>
      </c>
      <c r="K8" s="1898">
        <v>2009</v>
      </c>
      <c r="L8" s="1890"/>
      <c r="M8" s="1890"/>
      <c r="N8" s="1890"/>
      <c r="O8" s="1890"/>
    </row>
    <row r="9" spans="1:15" ht="12.75">
      <c r="A9" s="1890"/>
      <c r="B9" s="1890">
        <f aca="true" t="shared" si="0" ref="B9:I9">SUM(B4:B5)</f>
        <v>10</v>
      </c>
      <c r="C9" s="1890">
        <f t="shared" si="0"/>
        <v>0</v>
      </c>
      <c r="D9" s="1890">
        <f t="shared" si="0"/>
        <v>90</v>
      </c>
      <c r="E9" s="1890">
        <f t="shared" si="0"/>
        <v>0</v>
      </c>
      <c r="F9" s="1890">
        <f t="shared" si="0"/>
        <v>0</v>
      </c>
      <c r="G9" s="1890">
        <f t="shared" si="0"/>
        <v>0</v>
      </c>
      <c r="H9" s="1890">
        <f t="shared" si="0"/>
        <v>0</v>
      </c>
      <c r="I9" s="1890">
        <f t="shared" si="0"/>
        <v>0</v>
      </c>
      <c r="J9" s="1890">
        <f>B9+D9+F9+H9</f>
        <v>100</v>
      </c>
      <c r="K9" s="1890">
        <f>C9+E9+G9+I9</f>
        <v>0</v>
      </c>
      <c r="L9" s="1890"/>
      <c r="M9" s="1890"/>
      <c r="N9" s="1890"/>
      <c r="O9" s="1890"/>
    </row>
    <row r="10" spans="1:15" ht="12.75">
      <c r="A10" s="1890"/>
      <c r="B10" s="1890"/>
      <c r="C10" s="1890"/>
      <c r="D10" s="1890"/>
      <c r="E10" s="1890"/>
      <c r="F10" s="1890"/>
      <c r="G10" s="1890"/>
      <c r="H10" s="1890"/>
      <c r="I10" s="1890"/>
      <c r="J10" s="1890"/>
      <c r="K10" s="1890"/>
      <c r="L10" s="1890"/>
      <c r="M10" s="1890"/>
      <c r="N10" s="1890"/>
      <c r="O10" s="1890"/>
    </row>
    <row r="11" spans="1:15" ht="12.75">
      <c r="A11" s="1890"/>
      <c r="B11" s="1890"/>
      <c r="C11" s="1890"/>
      <c r="D11" s="1890"/>
      <c r="E11" s="1890"/>
      <c r="F11" s="1890"/>
      <c r="G11" s="1890"/>
      <c r="H11" s="1890"/>
      <c r="I11" s="1890"/>
      <c r="J11" s="1890"/>
      <c r="K11" s="1890"/>
      <c r="L11" s="1890"/>
      <c r="M11" s="1890"/>
      <c r="N11" s="1890"/>
      <c r="O11" s="1890"/>
    </row>
    <row r="12" spans="1:15" ht="12.75">
      <c r="A12" s="1890"/>
      <c r="B12" s="1890"/>
      <c r="C12" s="1890"/>
      <c r="D12" s="1890"/>
      <c r="E12" s="1890"/>
      <c r="F12" s="1890"/>
      <c r="G12" s="1890"/>
      <c r="H12" s="1890"/>
      <c r="I12" s="1890"/>
      <c r="J12" s="1890"/>
      <c r="K12" s="1890"/>
      <c r="L12" s="1890"/>
      <c r="M12" s="1890"/>
      <c r="N12" s="1890"/>
      <c r="O12" s="1890"/>
    </row>
  </sheetData>
  <mergeCells count="6">
    <mergeCell ref="H2:I2"/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28">
      <selection activeCell="A48" sqref="A48:XFD58"/>
    </sheetView>
  </sheetViews>
  <sheetFormatPr defaultColWidth="9.140625" defaultRowHeight="12.75"/>
  <cols>
    <col min="1" max="1" width="52.57421875" style="0" customWidth="1"/>
    <col min="2" max="2" width="12.8515625" style="0" customWidth="1"/>
    <col min="3" max="3" width="18.7109375" style="0" customWidth="1"/>
    <col min="4" max="4" width="23.7109375" style="0" customWidth="1"/>
  </cols>
  <sheetData>
    <row r="1" spans="1:3" ht="21" customHeight="1" thickBot="1">
      <c r="A1" s="2053" t="s">
        <v>928</v>
      </c>
      <c r="B1" s="2053"/>
      <c r="C1" s="2053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105">
        <v>2008</v>
      </c>
      <c r="F3" s="105">
        <v>2009</v>
      </c>
    </row>
    <row r="4" spans="1:6" ht="15" customHeight="1">
      <c r="A4" s="1441" t="s">
        <v>700</v>
      </c>
      <c r="B4" s="345" t="s">
        <v>4</v>
      </c>
      <c r="C4" s="345" t="s">
        <v>214</v>
      </c>
      <c r="D4" s="345" t="s">
        <v>200</v>
      </c>
      <c r="E4" s="342" t="s">
        <v>266</v>
      </c>
      <c r="F4" s="339" t="s">
        <v>266</v>
      </c>
    </row>
    <row r="5" spans="1:6" ht="15" customHeight="1">
      <c r="A5" s="1225" t="s">
        <v>701</v>
      </c>
      <c r="B5" s="346" t="s">
        <v>237</v>
      </c>
      <c r="C5" s="346" t="s">
        <v>244</v>
      </c>
      <c r="D5" s="346" t="s">
        <v>200</v>
      </c>
      <c r="E5" s="343" t="s">
        <v>411</v>
      </c>
      <c r="F5" s="340" t="s">
        <v>411</v>
      </c>
    </row>
    <row r="6" spans="1:6" ht="15" customHeight="1">
      <c r="A6" s="410" t="s">
        <v>836</v>
      </c>
      <c r="B6" s="346" t="s">
        <v>4</v>
      </c>
      <c r="C6" s="346" t="s">
        <v>255</v>
      </c>
      <c r="D6" s="346" t="s">
        <v>200</v>
      </c>
      <c r="E6" s="343" t="s">
        <v>266</v>
      </c>
      <c r="F6" s="340" t="s">
        <v>266</v>
      </c>
    </row>
    <row r="7" spans="1:6" ht="15" customHeight="1">
      <c r="A7" s="410" t="s">
        <v>841</v>
      </c>
      <c r="B7" s="346" t="s">
        <v>4</v>
      </c>
      <c r="C7" s="346" t="s">
        <v>255</v>
      </c>
      <c r="D7" s="346" t="s">
        <v>200</v>
      </c>
      <c r="E7" s="343" t="s">
        <v>266</v>
      </c>
      <c r="F7" s="340" t="s">
        <v>266</v>
      </c>
    </row>
    <row r="8" spans="1:6" ht="15" customHeight="1">
      <c r="A8" s="1226" t="s">
        <v>697</v>
      </c>
      <c r="B8" s="346" t="s">
        <v>238</v>
      </c>
      <c r="C8" s="346" t="s">
        <v>201</v>
      </c>
      <c r="D8" s="346" t="s">
        <v>198</v>
      </c>
      <c r="E8" s="343" t="s">
        <v>266</v>
      </c>
      <c r="F8" s="340" t="s">
        <v>266</v>
      </c>
    </row>
    <row r="9" spans="1:6" ht="15" customHeight="1">
      <c r="A9" s="410" t="s">
        <v>702</v>
      </c>
      <c r="B9" s="346" t="s">
        <v>238</v>
      </c>
      <c r="C9" s="346" t="s">
        <v>214</v>
      </c>
      <c r="D9" s="346" t="s">
        <v>200</v>
      </c>
      <c r="E9" s="343" t="s">
        <v>266</v>
      </c>
      <c r="F9" s="340" t="s">
        <v>266</v>
      </c>
    </row>
    <row r="10" spans="1:6" ht="15" customHeight="1">
      <c r="A10" s="410" t="s">
        <v>703</v>
      </c>
      <c r="B10" s="346" t="s">
        <v>238</v>
      </c>
      <c r="C10" s="346" t="s">
        <v>255</v>
      </c>
      <c r="D10" s="346" t="s">
        <v>200</v>
      </c>
      <c r="E10" s="343" t="s">
        <v>411</v>
      </c>
      <c r="F10" s="340" t="s">
        <v>411</v>
      </c>
    </row>
    <row r="11" spans="1:6" ht="15" customHeight="1">
      <c r="A11" s="410" t="s">
        <v>838</v>
      </c>
      <c r="B11" s="346" t="s">
        <v>238</v>
      </c>
      <c r="C11" s="346" t="s">
        <v>255</v>
      </c>
      <c r="D11" s="346" t="s">
        <v>200</v>
      </c>
      <c r="E11" s="343" t="s">
        <v>266</v>
      </c>
      <c r="F11" s="340" t="s">
        <v>266</v>
      </c>
    </row>
    <row r="12" spans="1:6" ht="15" customHeight="1">
      <c r="A12" s="410" t="s">
        <v>845</v>
      </c>
      <c r="B12" s="346" t="s">
        <v>4</v>
      </c>
      <c r="C12" s="346" t="s">
        <v>255</v>
      </c>
      <c r="D12" s="346" t="s">
        <v>200</v>
      </c>
      <c r="E12" s="343" t="s">
        <v>266</v>
      </c>
      <c r="F12" s="340" t="s">
        <v>266</v>
      </c>
    </row>
    <row r="13" spans="1:6" ht="15" customHeight="1">
      <c r="A13" s="1442" t="s">
        <v>704</v>
      </c>
      <c r="B13" s="346" t="s">
        <v>238</v>
      </c>
      <c r="C13" s="346" t="s">
        <v>214</v>
      </c>
      <c r="D13" s="346" t="s">
        <v>200</v>
      </c>
      <c r="E13" s="343" t="s">
        <v>266</v>
      </c>
      <c r="F13" s="340" t="s">
        <v>266</v>
      </c>
    </row>
    <row r="14" spans="1:6" ht="15" customHeight="1">
      <c r="A14" s="411" t="s">
        <v>691</v>
      </c>
      <c r="B14" s="346" t="s">
        <v>238</v>
      </c>
      <c r="C14" s="346" t="s">
        <v>256</v>
      </c>
      <c r="D14" s="346" t="s">
        <v>484</v>
      </c>
      <c r="E14" s="343" t="s">
        <v>266</v>
      </c>
      <c r="F14" s="340" t="s">
        <v>266</v>
      </c>
    </row>
    <row r="15" spans="1:6" ht="15" customHeight="1">
      <c r="A15" s="411" t="s">
        <v>432</v>
      </c>
      <c r="B15" s="346" t="s">
        <v>238</v>
      </c>
      <c r="C15" s="346" t="s">
        <v>201</v>
      </c>
      <c r="D15" s="346" t="s">
        <v>198</v>
      </c>
      <c r="E15" s="343" t="s">
        <v>411</v>
      </c>
      <c r="F15" s="340" t="s">
        <v>411</v>
      </c>
    </row>
    <row r="16" spans="1:6" ht="15" customHeight="1">
      <c r="A16" s="411" t="s">
        <v>687</v>
      </c>
      <c r="B16" s="346" t="s">
        <v>238</v>
      </c>
      <c r="C16" s="346" t="s">
        <v>256</v>
      </c>
      <c r="D16" s="346" t="s">
        <v>484</v>
      </c>
      <c r="E16" s="343" t="s">
        <v>411</v>
      </c>
      <c r="F16" s="340" t="s">
        <v>266</v>
      </c>
    </row>
    <row r="17" spans="1:6" ht="15" customHeight="1">
      <c r="A17" s="411" t="s">
        <v>246</v>
      </c>
      <c r="B17" s="346" t="s">
        <v>238</v>
      </c>
      <c r="C17" s="346" t="s">
        <v>201</v>
      </c>
      <c r="D17" s="346" t="s">
        <v>198</v>
      </c>
      <c r="E17" s="343" t="s">
        <v>411</v>
      </c>
      <c r="F17" s="340" t="s">
        <v>411</v>
      </c>
    </row>
    <row r="18" spans="1:6" ht="15" customHeight="1">
      <c r="A18" s="411" t="s">
        <v>247</v>
      </c>
      <c r="B18" s="346" t="s">
        <v>238</v>
      </c>
      <c r="C18" s="346" t="s">
        <v>256</v>
      </c>
      <c r="D18" s="346" t="s">
        <v>484</v>
      </c>
      <c r="E18" s="343" t="s">
        <v>411</v>
      </c>
      <c r="F18" s="340" t="s">
        <v>411</v>
      </c>
    </row>
    <row r="19" spans="1:6" ht="15" customHeight="1">
      <c r="A19" s="411" t="s">
        <v>433</v>
      </c>
      <c r="B19" s="346" t="s">
        <v>238</v>
      </c>
      <c r="C19" s="346" t="s">
        <v>201</v>
      </c>
      <c r="D19" s="346" t="s">
        <v>198</v>
      </c>
      <c r="E19" s="343" t="s">
        <v>411</v>
      </c>
      <c r="F19" s="340" t="s">
        <v>411</v>
      </c>
    </row>
    <row r="20" spans="1:6" ht="15" customHeight="1">
      <c r="A20" s="411" t="s">
        <v>248</v>
      </c>
      <c r="B20" s="346" t="s">
        <v>238</v>
      </c>
      <c r="C20" s="346" t="s">
        <v>201</v>
      </c>
      <c r="D20" s="346" t="s">
        <v>198</v>
      </c>
      <c r="E20" s="343" t="s">
        <v>411</v>
      </c>
      <c r="F20" s="340" t="s">
        <v>266</v>
      </c>
    </row>
    <row r="21" spans="1:6" ht="15" customHeight="1">
      <c r="A21" s="1443" t="s">
        <v>705</v>
      </c>
      <c r="B21" s="346" t="s">
        <v>238</v>
      </c>
      <c r="C21" s="346" t="s">
        <v>322</v>
      </c>
      <c r="D21" s="346" t="s">
        <v>484</v>
      </c>
      <c r="E21" s="343" t="s">
        <v>266</v>
      </c>
      <c r="F21" s="340" t="s">
        <v>266</v>
      </c>
    </row>
    <row r="22" spans="1:6" ht="15" customHeight="1">
      <c r="A22" s="411" t="s">
        <v>434</v>
      </c>
      <c r="B22" s="346" t="s">
        <v>238</v>
      </c>
      <c r="C22" s="346" t="s">
        <v>201</v>
      </c>
      <c r="D22" s="346" t="s">
        <v>198</v>
      </c>
      <c r="E22" s="343" t="s">
        <v>411</v>
      </c>
      <c r="F22" s="340" t="s">
        <v>411</v>
      </c>
    </row>
    <row r="23" spans="1:6" ht="15" customHeight="1">
      <c r="A23" s="411" t="s">
        <v>435</v>
      </c>
      <c r="B23" s="346" t="s">
        <v>238</v>
      </c>
      <c r="C23" s="346" t="s">
        <v>201</v>
      </c>
      <c r="D23" s="346" t="s">
        <v>198</v>
      </c>
      <c r="E23" s="343" t="s">
        <v>411</v>
      </c>
      <c r="F23" s="340" t="s">
        <v>411</v>
      </c>
    </row>
    <row r="24" spans="1:6" ht="15" customHeight="1">
      <c r="A24" s="410" t="s">
        <v>251</v>
      </c>
      <c r="B24" s="346" t="s">
        <v>238</v>
      </c>
      <c r="C24" s="346" t="s">
        <v>201</v>
      </c>
      <c r="D24" s="346" t="s">
        <v>198</v>
      </c>
      <c r="E24" s="343" t="s">
        <v>411</v>
      </c>
      <c r="F24" s="340" t="s">
        <v>411</v>
      </c>
    </row>
    <row r="25" spans="1:6" ht="15" customHeight="1">
      <c r="A25" s="410" t="s">
        <v>706</v>
      </c>
      <c r="B25" s="346" t="s">
        <v>238</v>
      </c>
      <c r="C25" s="346" t="s">
        <v>201</v>
      </c>
      <c r="D25" s="346" t="s">
        <v>198</v>
      </c>
      <c r="E25" s="343" t="s">
        <v>411</v>
      </c>
      <c r="F25" s="340" t="s">
        <v>266</v>
      </c>
    </row>
    <row r="26" spans="1:6" ht="15" customHeight="1">
      <c r="A26" s="411" t="s">
        <v>252</v>
      </c>
      <c r="B26" s="346" t="s">
        <v>238</v>
      </c>
      <c r="C26" s="346" t="s">
        <v>256</v>
      </c>
      <c r="D26" s="346" t="s">
        <v>484</v>
      </c>
      <c r="E26" s="343" t="s">
        <v>411</v>
      </c>
      <c r="F26" s="340" t="s">
        <v>411</v>
      </c>
    </row>
    <row r="27" spans="1:6" ht="15" customHeight="1">
      <c r="A27" s="411" t="s">
        <v>686</v>
      </c>
      <c r="B27" s="346" t="s">
        <v>238</v>
      </c>
      <c r="C27" s="346" t="s">
        <v>256</v>
      </c>
      <c r="D27" s="346" t="s">
        <v>484</v>
      </c>
      <c r="E27" s="343" t="s">
        <v>411</v>
      </c>
      <c r="F27" s="340" t="s">
        <v>266</v>
      </c>
    </row>
    <row r="28" spans="1:6" ht="15" customHeight="1">
      <c r="A28" s="411" t="s">
        <v>439</v>
      </c>
      <c r="B28" s="346" t="s">
        <v>238</v>
      </c>
      <c r="C28" s="346" t="s">
        <v>256</v>
      </c>
      <c r="D28" s="346" t="s">
        <v>484</v>
      </c>
      <c r="E28" s="343" t="s">
        <v>411</v>
      </c>
      <c r="F28" s="340" t="s">
        <v>266</v>
      </c>
    </row>
    <row r="29" spans="1:6" ht="15" customHeight="1">
      <c r="A29" s="411" t="s">
        <v>253</v>
      </c>
      <c r="B29" s="346" t="s">
        <v>238</v>
      </c>
      <c r="C29" s="346" t="s">
        <v>201</v>
      </c>
      <c r="D29" s="346" t="s">
        <v>198</v>
      </c>
      <c r="E29" s="343" t="s">
        <v>411</v>
      </c>
      <c r="F29" s="340" t="s">
        <v>411</v>
      </c>
    </row>
    <row r="30" spans="1:6" ht="15" customHeight="1">
      <c r="A30" s="1442" t="s">
        <v>707</v>
      </c>
      <c r="B30" s="346" t="s">
        <v>238</v>
      </c>
      <c r="C30" s="346" t="s">
        <v>322</v>
      </c>
      <c r="D30" s="346" t="s">
        <v>484</v>
      </c>
      <c r="E30" s="343" t="s">
        <v>266</v>
      </c>
      <c r="F30" s="340" t="s">
        <v>266</v>
      </c>
    </row>
    <row r="31" spans="1:6" ht="15" customHeight="1">
      <c r="A31" s="411" t="s">
        <v>254</v>
      </c>
      <c r="B31" s="346" t="s">
        <v>238</v>
      </c>
      <c r="C31" s="346" t="s">
        <v>256</v>
      </c>
      <c r="D31" s="346" t="s">
        <v>484</v>
      </c>
      <c r="E31" s="343" t="s">
        <v>411</v>
      </c>
      <c r="F31" s="340" t="s">
        <v>411</v>
      </c>
    </row>
    <row r="32" spans="1:6" ht="15" customHeight="1">
      <c r="A32" s="411" t="s">
        <v>445</v>
      </c>
      <c r="B32" s="346" t="s">
        <v>3</v>
      </c>
      <c r="C32" s="346" t="s">
        <v>257</v>
      </c>
      <c r="D32" s="346" t="s">
        <v>198</v>
      </c>
      <c r="E32" s="343" t="s">
        <v>411</v>
      </c>
      <c r="F32" s="340" t="s">
        <v>411</v>
      </c>
    </row>
    <row r="33" spans="1:6" ht="15" customHeight="1">
      <c r="A33" s="1227" t="s">
        <v>708</v>
      </c>
      <c r="B33" s="346" t="s">
        <v>238</v>
      </c>
      <c r="C33" s="346" t="s">
        <v>214</v>
      </c>
      <c r="D33" s="346" t="s">
        <v>200</v>
      </c>
      <c r="E33" s="343" t="s">
        <v>266</v>
      </c>
      <c r="F33" s="340" t="s">
        <v>266</v>
      </c>
    </row>
    <row r="34" spans="1:6" ht="15" customHeight="1">
      <c r="A34" s="1227" t="s">
        <v>837</v>
      </c>
      <c r="B34" s="346" t="s">
        <v>3</v>
      </c>
      <c r="C34" s="346" t="s">
        <v>255</v>
      </c>
      <c r="D34" s="346" t="s">
        <v>200</v>
      </c>
      <c r="E34" s="343" t="s">
        <v>266</v>
      </c>
      <c r="F34" s="340" t="s">
        <v>266</v>
      </c>
    </row>
    <row r="35" spans="1:6" ht="15" customHeight="1">
      <c r="A35" s="1227" t="s">
        <v>846</v>
      </c>
      <c r="B35" s="346" t="s">
        <v>3</v>
      </c>
      <c r="C35" s="346" t="s">
        <v>257</v>
      </c>
      <c r="D35" s="346" t="s">
        <v>198</v>
      </c>
      <c r="E35" s="343" t="s">
        <v>266</v>
      </c>
      <c r="F35" s="340" t="s">
        <v>266</v>
      </c>
    </row>
    <row r="36" spans="1:6" ht="15" customHeight="1">
      <c r="A36" s="410" t="s">
        <v>842</v>
      </c>
      <c r="B36" s="346" t="s">
        <v>238</v>
      </c>
      <c r="C36" s="346" t="s">
        <v>257</v>
      </c>
      <c r="D36" s="346" t="s">
        <v>198</v>
      </c>
      <c r="E36" s="343" t="s">
        <v>411</v>
      </c>
      <c r="F36" s="340" t="s">
        <v>266</v>
      </c>
    </row>
    <row r="37" spans="1:6" ht="15" customHeight="1">
      <c r="A37" s="410" t="s">
        <v>843</v>
      </c>
      <c r="B37" s="346" t="s">
        <v>238</v>
      </c>
      <c r="C37" s="346" t="s">
        <v>257</v>
      </c>
      <c r="D37" s="346" t="s">
        <v>198</v>
      </c>
      <c r="E37" s="343" t="s">
        <v>411</v>
      </c>
      <c r="F37" s="340" t="s">
        <v>266</v>
      </c>
    </row>
    <row r="38" spans="1:6" ht="15" customHeight="1">
      <c r="A38" s="1442" t="s">
        <v>709</v>
      </c>
      <c r="B38" s="346" t="s">
        <v>238</v>
      </c>
      <c r="C38" s="346" t="s">
        <v>214</v>
      </c>
      <c r="D38" s="346" t="s">
        <v>200</v>
      </c>
      <c r="E38" s="343" t="s">
        <v>266</v>
      </c>
      <c r="F38" s="340" t="s">
        <v>266</v>
      </c>
    </row>
    <row r="39" spans="1:6" ht="15" customHeight="1">
      <c r="A39" s="410" t="s">
        <v>710</v>
      </c>
      <c r="B39" s="346" t="s">
        <v>238</v>
      </c>
      <c r="C39" s="1228" t="s">
        <v>255</v>
      </c>
      <c r="D39" s="346" t="s">
        <v>200</v>
      </c>
      <c r="E39" s="343" t="s">
        <v>411</v>
      </c>
      <c r="F39" s="340" t="s">
        <v>411</v>
      </c>
    </row>
    <row r="40" spans="1:6" ht="15" customHeight="1" thickBot="1">
      <c r="A40" s="1444" t="s">
        <v>711</v>
      </c>
      <c r="B40" s="348" t="s">
        <v>238</v>
      </c>
      <c r="C40" s="348" t="s">
        <v>214</v>
      </c>
      <c r="D40" s="348" t="s">
        <v>200</v>
      </c>
      <c r="E40" s="344" t="s">
        <v>266</v>
      </c>
      <c r="F40" s="341" t="s">
        <v>266</v>
      </c>
    </row>
    <row r="41" spans="1:6" ht="15" customHeight="1">
      <c r="A41" s="2243" t="s">
        <v>548</v>
      </c>
      <c r="B41" s="2243"/>
      <c r="C41" s="199"/>
      <c r="D41" s="199"/>
      <c r="E41" s="199"/>
      <c r="F41" s="199"/>
    </row>
    <row r="42" ht="15" customHeight="1">
      <c r="A42" s="833" t="s">
        <v>839</v>
      </c>
    </row>
    <row r="43" spans="1:6" ht="15" customHeight="1">
      <c r="A43" s="833" t="s">
        <v>840</v>
      </c>
      <c r="B43" s="195"/>
      <c r="C43" s="195"/>
      <c r="D43" s="195"/>
      <c r="E43" s="195"/>
      <c r="F43" s="195"/>
    </row>
    <row r="44" spans="1:6" ht="15" customHeight="1">
      <c r="A44" s="833" t="s">
        <v>844</v>
      </c>
      <c r="B44" s="1664"/>
      <c r="C44" s="1664"/>
      <c r="D44" s="1664"/>
      <c r="E44" s="1664"/>
      <c r="F44" s="1664"/>
    </row>
    <row r="45" spans="1:7" ht="15" customHeight="1">
      <c r="A45" s="833" t="s">
        <v>847</v>
      </c>
      <c r="B45" s="195"/>
      <c r="C45" s="195"/>
      <c r="D45" s="1664"/>
      <c r="E45" s="1664"/>
      <c r="F45" s="1664"/>
      <c r="G45" s="21"/>
    </row>
    <row r="46" spans="2:7" ht="13.5" customHeight="1">
      <c r="B46" s="195"/>
      <c r="C46" s="195"/>
      <c r="D46" s="1664"/>
      <c r="E46" s="1664"/>
      <c r="F46" s="1664"/>
      <c r="G46" s="21"/>
    </row>
    <row r="47" spans="2:7" ht="12.75" customHeight="1">
      <c r="B47" s="1664"/>
      <c r="C47" s="1664"/>
      <c r="D47" s="1664"/>
      <c r="E47" s="1664"/>
      <c r="F47" s="1664"/>
      <c r="G47" s="21"/>
    </row>
    <row r="48" spans="2:6" ht="12.75" customHeight="1">
      <c r="B48" s="1664"/>
      <c r="C48" s="1664"/>
      <c r="D48" s="195"/>
      <c r="E48" s="195"/>
      <c r="F48" s="195"/>
    </row>
    <row r="49" spans="1:6" ht="12.75" customHeight="1">
      <c r="A49" s="2133"/>
      <c r="B49" s="2133"/>
      <c r="C49" s="197"/>
      <c r="D49" s="1664"/>
      <c r="E49" s="1664"/>
      <c r="F49" s="1664"/>
    </row>
    <row r="50" spans="1:3" ht="12.75" customHeight="1">
      <c r="A50" s="2242"/>
      <c r="B50" s="2242"/>
      <c r="C50" s="197"/>
    </row>
    <row r="51" spans="1:3" ht="12.75" customHeight="1">
      <c r="A51" s="2242"/>
      <c r="B51" s="2242"/>
      <c r="C51" s="196"/>
    </row>
    <row r="52" spans="1:3" ht="12.75" customHeight="1">
      <c r="A52" s="2242"/>
      <c r="B52" s="2242"/>
      <c r="C52" s="2242"/>
    </row>
    <row r="53" spans="1:3" ht="12.75" customHeight="1">
      <c r="A53" s="2242"/>
      <c r="B53" s="2242"/>
      <c r="C53" s="998"/>
    </row>
    <row r="54" spans="1:3" ht="12.75" customHeight="1">
      <c r="A54" s="2133"/>
      <c r="B54" s="2133"/>
      <c r="C54" s="998"/>
    </row>
    <row r="55" spans="1:3" ht="12.75">
      <c r="A55" s="2242"/>
      <c r="B55" s="2242"/>
      <c r="C55" s="2242"/>
    </row>
    <row r="56" ht="12.75">
      <c r="A56" s="82"/>
    </row>
    <row r="57" ht="12.75">
      <c r="A57" s="82"/>
    </row>
    <row r="58" ht="12.75">
      <c r="A58" s="82"/>
    </row>
    <row r="59" ht="12.75">
      <c r="A59" s="82"/>
    </row>
    <row r="60" ht="12.75">
      <c r="A60" s="82"/>
    </row>
    <row r="61" ht="12.75">
      <c r="A61" s="82"/>
    </row>
    <row r="62" ht="12.75">
      <c r="A62" s="82"/>
    </row>
    <row r="63" ht="12.75">
      <c r="A63" s="82"/>
    </row>
    <row r="64" ht="12.75">
      <c r="A64" s="82"/>
    </row>
    <row r="65" ht="12.75">
      <c r="A65" s="82"/>
    </row>
    <row r="66" ht="12.75">
      <c r="A66" s="82"/>
    </row>
    <row r="67" ht="12.75">
      <c r="A67" s="82"/>
    </row>
    <row r="68" ht="12.75">
      <c r="A68" s="82"/>
    </row>
    <row r="69" ht="12.75">
      <c r="A69" s="82"/>
    </row>
    <row r="70" ht="12.75">
      <c r="A70" s="72"/>
    </row>
    <row r="71" ht="12.75">
      <c r="A71" s="72"/>
    </row>
    <row r="72" ht="12.75">
      <c r="A72" s="72"/>
    </row>
    <row r="73" ht="12.75">
      <c r="A73" s="72"/>
    </row>
    <row r="74" ht="12.75">
      <c r="A74" s="72"/>
    </row>
    <row r="75" ht="12.75">
      <c r="A75" s="82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  <row r="81" ht="12.75">
      <c r="A81" s="82"/>
    </row>
    <row r="82" ht="12.75">
      <c r="A82" s="82"/>
    </row>
    <row r="83" ht="12.75">
      <c r="A83" s="82"/>
    </row>
    <row r="84" ht="12.75">
      <c r="A84" s="21"/>
    </row>
    <row r="85" ht="12.75">
      <c r="A85" s="21"/>
    </row>
    <row r="86" ht="12.75">
      <c r="A86" s="21"/>
    </row>
  </sheetData>
  <mergeCells count="14">
    <mergeCell ref="A54:B54"/>
    <mergeCell ref="A55:C55"/>
    <mergeCell ref="A52:C52"/>
    <mergeCell ref="A49:B49"/>
    <mergeCell ref="A50:B50"/>
    <mergeCell ref="A51:B51"/>
    <mergeCell ref="D2:D3"/>
    <mergeCell ref="E2:F2"/>
    <mergeCell ref="A1:C1"/>
    <mergeCell ref="A2:A3"/>
    <mergeCell ref="A53:B53"/>
    <mergeCell ref="A41:B41"/>
    <mergeCell ref="B2:B3"/>
    <mergeCell ref="C2:C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showGridLines="0" zoomScale="85" zoomScaleNormal="85" workbookViewId="0" topLeftCell="A110">
      <selection activeCell="J125" sqref="J125"/>
    </sheetView>
  </sheetViews>
  <sheetFormatPr defaultColWidth="8.8515625" defaultRowHeight="12.75"/>
  <cols>
    <col min="1" max="1" width="41.7109375" style="3" customWidth="1"/>
    <col min="2" max="2" width="9.8515625" style="3" customWidth="1"/>
    <col min="3" max="4" width="8.7109375" style="3" customWidth="1"/>
    <col min="5" max="5" width="9.28125" style="3" customWidth="1"/>
    <col min="6" max="6" width="10.140625" style="3" bestFit="1" customWidth="1"/>
    <col min="7" max="7" width="10.140625" style="3" customWidth="1"/>
    <col min="8" max="16384" width="8.8515625" style="3" customWidth="1"/>
  </cols>
  <sheetData>
    <row r="1" spans="1:7" ht="21.75" customHeight="1" thickBot="1">
      <c r="A1" s="1675" t="s">
        <v>929</v>
      </c>
      <c r="B1" s="1675"/>
      <c r="C1" s="1675"/>
      <c r="D1" s="1675"/>
      <c r="E1" s="1675"/>
      <c r="F1" s="1675"/>
      <c r="G1" s="1675"/>
    </row>
    <row r="2" spans="1:7" ht="30" customHeight="1" thickBot="1">
      <c r="A2" s="2068" t="s">
        <v>20</v>
      </c>
      <c r="B2" s="2181" t="s">
        <v>821</v>
      </c>
      <c r="C2" s="2182"/>
      <c r="D2" s="2181" t="s">
        <v>80</v>
      </c>
      <c r="E2" s="2182"/>
      <c r="F2" s="2181" t="s">
        <v>170</v>
      </c>
      <c r="G2" s="2182"/>
    </row>
    <row r="3" spans="1:7" ht="15" customHeight="1" thickBot="1">
      <c r="A3" s="2244"/>
      <c r="B3" s="85">
        <v>2008</v>
      </c>
      <c r="C3" s="66">
        <v>2009</v>
      </c>
      <c r="D3" s="85">
        <v>2008</v>
      </c>
      <c r="E3" s="66">
        <v>2009</v>
      </c>
      <c r="F3" s="85">
        <v>2008</v>
      </c>
      <c r="G3" s="66">
        <v>2009</v>
      </c>
    </row>
    <row r="4" spans="1:8" ht="15" customHeight="1">
      <c r="A4" s="510" t="s">
        <v>545</v>
      </c>
      <c r="B4" s="1905" t="s">
        <v>425</v>
      </c>
      <c r="C4" s="1906" t="s">
        <v>425</v>
      </c>
      <c r="D4" s="1905" t="s">
        <v>425</v>
      </c>
      <c r="E4" s="1906" t="s">
        <v>425</v>
      </c>
      <c r="F4" s="1030">
        <v>0</v>
      </c>
      <c r="G4" s="1907">
        <v>0</v>
      </c>
      <c r="H4" s="3">
        <v>1</v>
      </c>
    </row>
    <row r="5" spans="1:8" ht="15" customHeight="1">
      <c r="A5" s="407" t="s">
        <v>456</v>
      </c>
      <c r="B5" s="971">
        <v>7</v>
      </c>
      <c r="C5" s="837">
        <v>7</v>
      </c>
      <c r="D5" s="971" t="s">
        <v>25</v>
      </c>
      <c r="E5" s="837" t="s">
        <v>25</v>
      </c>
      <c r="F5" s="109">
        <v>116837.7</v>
      </c>
      <c r="G5" s="43">
        <v>554000</v>
      </c>
      <c r="H5" s="3">
        <v>2</v>
      </c>
    </row>
    <row r="6" spans="1:8" ht="15" customHeight="1">
      <c r="A6" s="408" t="s">
        <v>475</v>
      </c>
      <c r="B6" s="109">
        <v>2</v>
      </c>
      <c r="C6" s="43">
        <v>2</v>
      </c>
      <c r="D6" s="109">
        <v>0</v>
      </c>
      <c r="E6" s="43">
        <v>0</v>
      </c>
      <c r="F6" s="109">
        <v>0</v>
      </c>
      <c r="G6" s="43">
        <v>0</v>
      </c>
      <c r="H6" s="3">
        <v>3</v>
      </c>
    </row>
    <row r="7" spans="1:8" ht="15" customHeight="1">
      <c r="A7" s="408" t="s">
        <v>476</v>
      </c>
      <c r="B7" s="109">
        <v>2</v>
      </c>
      <c r="C7" s="43">
        <v>0</v>
      </c>
      <c r="D7" s="109">
        <v>2</v>
      </c>
      <c r="E7" s="43">
        <v>0</v>
      </c>
      <c r="F7" s="109">
        <v>0</v>
      </c>
      <c r="G7" s="43">
        <v>0</v>
      </c>
      <c r="H7" s="3">
        <v>4</v>
      </c>
    </row>
    <row r="8" spans="1:7" ht="13.95" customHeight="1">
      <c r="A8" s="409" t="s">
        <v>482</v>
      </c>
      <c r="B8" s="209">
        <v>0</v>
      </c>
      <c r="C8" s="127">
        <v>0</v>
      </c>
      <c r="D8" s="209">
        <v>0</v>
      </c>
      <c r="E8" s="127">
        <v>0</v>
      </c>
      <c r="F8" s="209">
        <v>0</v>
      </c>
      <c r="G8" s="127">
        <v>0</v>
      </c>
    </row>
    <row r="9" spans="1:7" ht="13.95" customHeight="1">
      <c r="A9" s="408" t="s">
        <v>546</v>
      </c>
      <c r="B9" s="399" t="s">
        <v>425</v>
      </c>
      <c r="C9" s="400" t="s">
        <v>425</v>
      </c>
      <c r="D9" s="399" t="s">
        <v>425</v>
      </c>
      <c r="E9" s="400" t="s">
        <v>425</v>
      </c>
      <c r="F9" s="293">
        <v>0</v>
      </c>
      <c r="G9" s="565">
        <v>0</v>
      </c>
    </row>
    <row r="10" spans="1:7" ht="13.5" customHeight="1">
      <c r="A10" s="410" t="s">
        <v>472</v>
      </c>
      <c r="B10" s="109">
        <v>2</v>
      </c>
      <c r="C10" s="43">
        <v>2</v>
      </c>
      <c r="D10" s="109">
        <v>2</v>
      </c>
      <c r="E10" s="43">
        <v>2</v>
      </c>
      <c r="F10" s="109">
        <v>5500</v>
      </c>
      <c r="G10" s="43">
        <v>2522</v>
      </c>
    </row>
    <row r="11" spans="1:7" ht="13.95" customHeight="1">
      <c r="A11" s="410" t="s">
        <v>477</v>
      </c>
      <c r="B11" s="109">
        <v>2</v>
      </c>
      <c r="C11" s="43">
        <v>2</v>
      </c>
      <c r="D11" s="109">
        <v>2</v>
      </c>
      <c r="E11" s="43">
        <v>2</v>
      </c>
      <c r="F11" s="109">
        <v>0</v>
      </c>
      <c r="G11" s="43">
        <v>0</v>
      </c>
    </row>
    <row r="12" spans="1:7" ht="15" customHeight="1">
      <c r="A12" s="410" t="s">
        <v>478</v>
      </c>
      <c r="B12" s="109">
        <v>2</v>
      </c>
      <c r="C12" s="43">
        <v>2</v>
      </c>
      <c r="D12" s="109">
        <v>2</v>
      </c>
      <c r="E12" s="43">
        <v>2</v>
      </c>
      <c r="F12" s="109">
        <v>0</v>
      </c>
      <c r="G12" s="43">
        <v>0</v>
      </c>
    </row>
    <row r="13" spans="1:7" ht="15" customHeight="1">
      <c r="A13" s="511" t="s">
        <v>547</v>
      </c>
      <c r="B13" s="399" t="s">
        <v>425</v>
      </c>
      <c r="C13" s="400" t="s">
        <v>425</v>
      </c>
      <c r="D13" s="399" t="s">
        <v>425</v>
      </c>
      <c r="E13" s="400" t="s">
        <v>425</v>
      </c>
      <c r="F13" s="293">
        <v>0</v>
      </c>
      <c r="G13" s="565">
        <v>0</v>
      </c>
    </row>
    <row r="14" spans="1:7" ht="15" customHeight="1">
      <c r="A14" s="411" t="s">
        <v>86</v>
      </c>
      <c r="B14" s="109">
        <v>5</v>
      </c>
      <c r="C14" s="43">
        <v>0</v>
      </c>
      <c r="D14" s="109">
        <v>2</v>
      </c>
      <c r="E14" s="43">
        <v>0</v>
      </c>
      <c r="F14" s="109">
        <v>12</v>
      </c>
      <c r="G14" s="43">
        <v>0</v>
      </c>
    </row>
    <row r="15" spans="1:7" ht="15" customHeight="1">
      <c r="A15" s="411" t="s">
        <v>87</v>
      </c>
      <c r="B15" s="109">
        <v>6</v>
      </c>
      <c r="C15" s="43">
        <v>3</v>
      </c>
      <c r="D15" s="109">
        <v>2</v>
      </c>
      <c r="E15" s="43">
        <v>2</v>
      </c>
      <c r="F15" s="109">
        <v>24214.2</v>
      </c>
      <c r="G15" s="43">
        <v>25006.08</v>
      </c>
    </row>
    <row r="16" spans="1:7" ht="15" customHeight="1">
      <c r="A16" s="411" t="s">
        <v>88</v>
      </c>
      <c r="B16" s="109">
        <v>5</v>
      </c>
      <c r="C16" s="43">
        <v>0</v>
      </c>
      <c r="D16" s="109">
        <v>2</v>
      </c>
      <c r="E16" s="43">
        <v>0</v>
      </c>
      <c r="F16" s="109">
        <v>326.76</v>
      </c>
      <c r="G16" s="43">
        <v>0</v>
      </c>
    </row>
    <row r="17" spans="1:7" ht="15" customHeight="1">
      <c r="A17" s="411" t="s">
        <v>89</v>
      </c>
      <c r="B17" s="109">
        <v>5</v>
      </c>
      <c r="C17" s="43">
        <v>2</v>
      </c>
      <c r="D17" s="109">
        <v>2</v>
      </c>
      <c r="E17" s="43">
        <v>2</v>
      </c>
      <c r="F17" s="109">
        <v>2249.83</v>
      </c>
      <c r="G17" s="43">
        <v>606.45</v>
      </c>
    </row>
    <row r="18" spans="1:7" ht="15" customHeight="1">
      <c r="A18" s="411" t="s">
        <v>90</v>
      </c>
      <c r="B18" s="109">
        <v>5</v>
      </c>
      <c r="C18" s="43">
        <v>5</v>
      </c>
      <c r="D18" s="109">
        <v>2</v>
      </c>
      <c r="E18" s="43">
        <v>2</v>
      </c>
      <c r="F18" s="109">
        <v>1522.62</v>
      </c>
      <c r="G18" s="43">
        <v>481.5</v>
      </c>
    </row>
    <row r="19" spans="1:7" ht="15" customHeight="1">
      <c r="A19" s="411" t="s">
        <v>91</v>
      </c>
      <c r="B19" s="109">
        <v>5</v>
      </c>
      <c r="C19" s="43">
        <v>2</v>
      </c>
      <c r="D19" s="109">
        <v>2</v>
      </c>
      <c r="E19" s="43">
        <v>2</v>
      </c>
      <c r="F19" s="109">
        <v>10565.47</v>
      </c>
      <c r="G19" s="43">
        <v>16878.4</v>
      </c>
    </row>
    <row r="20" spans="1:7" ht="15" customHeight="1">
      <c r="A20" s="411" t="s">
        <v>92</v>
      </c>
      <c r="B20" s="109">
        <v>3</v>
      </c>
      <c r="C20" s="43">
        <v>0</v>
      </c>
      <c r="D20" s="109">
        <v>2</v>
      </c>
      <c r="E20" s="43">
        <v>0</v>
      </c>
      <c r="F20" s="109">
        <v>105.5</v>
      </c>
      <c r="G20" s="43">
        <v>0</v>
      </c>
    </row>
    <row r="21" spans="1:7" ht="15" customHeight="1">
      <c r="A21" s="512" t="s">
        <v>544</v>
      </c>
      <c r="B21" s="399" t="s">
        <v>425</v>
      </c>
      <c r="C21" s="400" t="s">
        <v>425</v>
      </c>
      <c r="D21" s="399" t="s">
        <v>425</v>
      </c>
      <c r="E21" s="400" t="s">
        <v>425</v>
      </c>
      <c r="F21" s="293">
        <v>0</v>
      </c>
      <c r="G21" s="565">
        <v>0</v>
      </c>
    </row>
    <row r="22" spans="1:7" ht="15" customHeight="1">
      <c r="A22" s="411" t="s">
        <v>93</v>
      </c>
      <c r="B22" s="109">
        <v>3</v>
      </c>
      <c r="C22" s="43">
        <v>2</v>
      </c>
      <c r="D22" s="109">
        <v>2</v>
      </c>
      <c r="E22" s="43">
        <v>2</v>
      </c>
      <c r="F22" s="109">
        <v>3813.99</v>
      </c>
      <c r="G22" s="43">
        <v>2064.06</v>
      </c>
    </row>
    <row r="23" spans="1:7" ht="15" customHeight="1">
      <c r="A23" s="411" t="s">
        <v>94</v>
      </c>
      <c r="B23" s="109">
        <v>6</v>
      </c>
      <c r="C23" s="43">
        <v>2</v>
      </c>
      <c r="D23" s="109">
        <v>2</v>
      </c>
      <c r="E23" s="43">
        <v>2</v>
      </c>
      <c r="F23" s="109">
        <v>1247.74</v>
      </c>
      <c r="G23" s="43">
        <v>1722.08</v>
      </c>
    </row>
    <row r="24" spans="1:7" ht="15" customHeight="1">
      <c r="A24" s="410" t="s">
        <v>473</v>
      </c>
      <c r="B24" s="109">
        <v>5</v>
      </c>
      <c r="C24" s="43">
        <v>3</v>
      </c>
      <c r="D24" s="109">
        <v>2</v>
      </c>
      <c r="E24" s="43">
        <v>2</v>
      </c>
      <c r="F24" s="109">
        <v>10859.78</v>
      </c>
      <c r="G24" s="43">
        <v>10301.72</v>
      </c>
    </row>
    <row r="25" spans="1:7" ht="15" customHeight="1">
      <c r="A25" s="410" t="s">
        <v>96</v>
      </c>
      <c r="B25" s="109">
        <v>3</v>
      </c>
      <c r="C25" s="43">
        <v>0</v>
      </c>
      <c r="D25" s="109">
        <v>2</v>
      </c>
      <c r="E25" s="43">
        <v>0</v>
      </c>
      <c r="F25" s="109">
        <v>11982</v>
      </c>
      <c r="G25" s="43">
        <v>0</v>
      </c>
    </row>
    <row r="26" spans="1:7" ht="15" customHeight="1">
      <c r="A26" s="411" t="s">
        <v>97</v>
      </c>
      <c r="B26" s="109">
        <v>5</v>
      </c>
      <c r="C26" s="43">
        <v>5</v>
      </c>
      <c r="D26" s="109">
        <v>2</v>
      </c>
      <c r="E26" s="43">
        <v>2</v>
      </c>
      <c r="F26" s="109">
        <v>623.6</v>
      </c>
      <c r="G26" s="43">
        <v>391</v>
      </c>
    </row>
    <row r="27" spans="1:7" ht="15" customHeight="1">
      <c r="A27" s="411" t="s">
        <v>98</v>
      </c>
      <c r="B27" s="109">
        <v>5</v>
      </c>
      <c r="C27" s="43">
        <v>0</v>
      </c>
      <c r="D27" s="109">
        <v>2</v>
      </c>
      <c r="E27" s="43">
        <v>0</v>
      </c>
      <c r="F27" s="109">
        <v>46</v>
      </c>
      <c r="G27" s="43">
        <v>0</v>
      </c>
    </row>
    <row r="28" spans="1:7" ht="14.25" customHeight="1">
      <c r="A28" s="411" t="s">
        <v>99</v>
      </c>
      <c r="B28" s="109">
        <v>5</v>
      </c>
      <c r="C28" s="43">
        <v>0</v>
      </c>
      <c r="D28" s="109">
        <v>2</v>
      </c>
      <c r="E28" s="43">
        <v>0</v>
      </c>
      <c r="F28" s="109">
        <v>66</v>
      </c>
      <c r="G28" s="43">
        <v>0</v>
      </c>
    </row>
    <row r="29" spans="1:8" ht="15" customHeight="1">
      <c r="A29" s="411" t="s">
        <v>100</v>
      </c>
      <c r="B29" s="109">
        <v>5</v>
      </c>
      <c r="C29" s="43">
        <v>3</v>
      </c>
      <c r="D29" s="109">
        <v>2</v>
      </c>
      <c r="E29" s="43">
        <v>2</v>
      </c>
      <c r="F29" s="109">
        <v>15462</v>
      </c>
      <c r="G29" s="43">
        <v>15602.94</v>
      </c>
      <c r="H29" s="25"/>
    </row>
    <row r="30" spans="1:8" ht="13.95" customHeight="1">
      <c r="A30" s="511" t="s">
        <v>543</v>
      </c>
      <c r="B30" s="399" t="s">
        <v>425</v>
      </c>
      <c r="C30" s="400" t="s">
        <v>425</v>
      </c>
      <c r="D30" s="399" t="s">
        <v>425</v>
      </c>
      <c r="E30" s="400" t="s">
        <v>425</v>
      </c>
      <c r="F30" s="293">
        <v>0</v>
      </c>
      <c r="G30" s="565">
        <v>0</v>
      </c>
      <c r="H30" s="25"/>
    </row>
    <row r="31" spans="1:7" ht="15" customHeight="1">
      <c r="A31" s="411" t="s">
        <v>101</v>
      </c>
      <c r="B31" s="109">
        <v>5</v>
      </c>
      <c r="C31" s="43">
        <v>5</v>
      </c>
      <c r="D31" s="109">
        <v>2</v>
      </c>
      <c r="E31" s="43">
        <v>2</v>
      </c>
      <c r="F31" s="109">
        <v>3063.2</v>
      </c>
      <c r="G31" s="43">
        <v>636.8</v>
      </c>
    </row>
    <row r="32" spans="1:7" ht="15" customHeight="1">
      <c r="A32" s="411" t="s">
        <v>103</v>
      </c>
      <c r="B32" s="109">
        <v>2</v>
      </c>
      <c r="C32" s="43">
        <v>2</v>
      </c>
      <c r="D32" s="109">
        <v>2</v>
      </c>
      <c r="E32" s="43">
        <v>2</v>
      </c>
      <c r="F32" s="109">
        <v>29333</v>
      </c>
      <c r="G32" s="43">
        <v>42097</v>
      </c>
    </row>
    <row r="33" spans="1:7" ht="15" customHeight="1">
      <c r="A33" s="413" t="s">
        <v>483</v>
      </c>
      <c r="B33" s="399" t="s">
        <v>425</v>
      </c>
      <c r="C33" s="400" t="s">
        <v>425</v>
      </c>
      <c r="D33" s="399" t="s">
        <v>425</v>
      </c>
      <c r="E33" s="400" t="s">
        <v>425</v>
      </c>
      <c r="F33" s="209">
        <v>0</v>
      </c>
      <c r="G33" s="127">
        <v>0</v>
      </c>
    </row>
    <row r="34" spans="1:7" ht="15" customHeight="1">
      <c r="A34" s="412" t="s">
        <v>481</v>
      </c>
      <c r="B34" s="209">
        <v>0</v>
      </c>
      <c r="C34" s="127">
        <v>0</v>
      </c>
      <c r="D34" s="209">
        <v>0</v>
      </c>
      <c r="E34" s="127">
        <v>0</v>
      </c>
      <c r="F34" s="209">
        <v>0</v>
      </c>
      <c r="G34" s="127">
        <v>0</v>
      </c>
    </row>
    <row r="35" spans="1:7" ht="15" customHeight="1">
      <c r="A35" s="413" t="s">
        <v>514</v>
      </c>
      <c r="B35" s="399">
        <v>0</v>
      </c>
      <c r="C35" s="400">
        <v>0</v>
      </c>
      <c r="D35" s="399">
        <v>0</v>
      </c>
      <c r="E35" s="400">
        <v>0</v>
      </c>
      <c r="F35" s="209">
        <v>0</v>
      </c>
      <c r="G35" s="127">
        <v>0</v>
      </c>
    </row>
    <row r="36" spans="1:7" ht="15" customHeight="1">
      <c r="A36" s="411" t="s">
        <v>479</v>
      </c>
      <c r="B36" s="109">
        <v>0</v>
      </c>
      <c r="C36" s="43">
        <v>0</v>
      </c>
      <c r="D36" s="109">
        <v>0</v>
      </c>
      <c r="E36" s="43">
        <v>0</v>
      </c>
      <c r="F36" s="109">
        <v>215.99</v>
      </c>
      <c r="G36" s="43">
        <v>0</v>
      </c>
    </row>
    <row r="37" spans="1:7" ht="15" customHeight="1">
      <c r="A37" s="411" t="s">
        <v>480</v>
      </c>
      <c r="B37" s="109">
        <v>1</v>
      </c>
      <c r="C37" s="43">
        <v>1</v>
      </c>
      <c r="D37" s="109">
        <v>1</v>
      </c>
      <c r="E37" s="43">
        <v>1</v>
      </c>
      <c r="F37" s="109">
        <v>4584.13</v>
      </c>
      <c r="G37" s="43">
        <v>0</v>
      </c>
    </row>
    <row r="38" spans="1:7" ht="15" customHeight="1">
      <c r="A38" s="511" t="s">
        <v>542</v>
      </c>
      <c r="B38" s="399" t="s">
        <v>425</v>
      </c>
      <c r="C38" s="400" t="s">
        <v>425</v>
      </c>
      <c r="D38" s="399" t="s">
        <v>425</v>
      </c>
      <c r="E38" s="400" t="s">
        <v>425</v>
      </c>
      <c r="F38" s="293">
        <v>0</v>
      </c>
      <c r="G38" s="565">
        <v>0</v>
      </c>
    </row>
    <row r="39" spans="1:7" ht="15" customHeight="1">
      <c r="A39" s="410" t="s">
        <v>474</v>
      </c>
      <c r="B39" s="109">
        <v>2</v>
      </c>
      <c r="C39" s="43">
        <v>2</v>
      </c>
      <c r="D39" s="109">
        <v>2</v>
      </c>
      <c r="E39" s="43">
        <v>2</v>
      </c>
      <c r="F39" s="109">
        <v>3500</v>
      </c>
      <c r="G39" s="43">
        <v>2500</v>
      </c>
    </row>
    <row r="40" spans="1:7" ht="15" customHeight="1" thickBot="1">
      <c r="A40" s="513" t="s">
        <v>541</v>
      </c>
      <c r="B40" s="270" t="s">
        <v>425</v>
      </c>
      <c r="C40" s="1908" t="s">
        <v>425</v>
      </c>
      <c r="D40" s="270" t="s">
        <v>425</v>
      </c>
      <c r="E40" s="1908" t="s">
        <v>425</v>
      </c>
      <c r="F40" s="1493">
        <v>0</v>
      </c>
      <c r="G40" s="1909">
        <v>0</v>
      </c>
    </row>
    <row r="41" spans="1:7" ht="15" customHeight="1" thickBot="1">
      <c r="A41" s="1446" t="s">
        <v>18</v>
      </c>
      <c r="B41" s="1365">
        <f aca="true" t="shared" si="0" ref="B41:G41">SUM(B5:B37)</f>
        <v>96</v>
      </c>
      <c r="C41" s="456">
        <f t="shared" si="0"/>
        <v>50</v>
      </c>
      <c r="D41" s="1910">
        <f t="shared" si="0"/>
        <v>43</v>
      </c>
      <c r="E41" s="1680">
        <f t="shared" si="0"/>
        <v>29</v>
      </c>
      <c r="F41" s="1911">
        <f t="shared" si="0"/>
        <v>242631.50999999998</v>
      </c>
      <c r="G41" s="456">
        <f t="shared" si="0"/>
        <v>672310.0299999999</v>
      </c>
    </row>
    <row r="42" spans="1:3" ht="15" customHeight="1">
      <c r="A42" s="1653" t="s">
        <v>548</v>
      </c>
      <c r="B42" s="1653"/>
      <c r="C42" s="237"/>
    </row>
    <row r="43" spans="1:3" ht="15" customHeight="1">
      <c r="A43" s="234" t="s">
        <v>632</v>
      </c>
      <c r="B43" s="234"/>
      <c r="C43" s="234"/>
    </row>
    <row r="44" spans="1:3" ht="15" customHeight="1">
      <c r="A44" s="1432" t="s">
        <v>586</v>
      </c>
      <c r="B44" s="237"/>
      <c r="C44" s="237"/>
    </row>
    <row r="45" spans="1:3" ht="15" customHeight="1">
      <c r="A45" s="1432" t="s">
        <v>457</v>
      </c>
      <c r="B45" s="237"/>
      <c r="C45" s="237"/>
    </row>
    <row r="46" ht="12.75"/>
    <row r="47" ht="12.75"/>
    <row r="48" ht="12.75"/>
    <row r="49" ht="12.75"/>
    <row r="50" ht="12.75" customHeight="1"/>
    <row r="51" ht="12.75"/>
    <row r="52" ht="12.75"/>
    <row r="53" ht="12.75"/>
    <row r="54" ht="12.75"/>
    <row r="55" ht="29.25" customHeight="1" thickBot="1"/>
    <row r="56" ht="13.5" thickBot="1">
      <c r="B56" s="65" t="s">
        <v>777</v>
      </c>
    </row>
    <row r="57" spans="1:2" ht="12.75">
      <c r="A57" s="244" t="s">
        <v>431</v>
      </c>
      <c r="B57" s="90">
        <v>116837.7</v>
      </c>
    </row>
    <row r="58" spans="1:2" ht="12.75">
      <c r="A58" s="242" t="s">
        <v>239</v>
      </c>
      <c r="B58" s="123">
        <v>5500</v>
      </c>
    </row>
    <row r="59" spans="1:2" ht="12.75">
      <c r="A59" s="242" t="s">
        <v>432</v>
      </c>
      <c r="B59" s="123">
        <v>24214.2</v>
      </c>
    </row>
    <row r="60" spans="1:2" ht="12.75">
      <c r="A60" s="242" t="s">
        <v>245</v>
      </c>
      <c r="B60" s="123">
        <v>326.76</v>
      </c>
    </row>
    <row r="61" spans="1:2" ht="12.75">
      <c r="A61" s="242" t="s">
        <v>246</v>
      </c>
      <c r="B61" s="123">
        <v>2249.83</v>
      </c>
    </row>
    <row r="62" spans="1:2" ht="12.75">
      <c r="A62" s="242" t="s">
        <v>247</v>
      </c>
      <c r="B62" s="123">
        <v>1522.62</v>
      </c>
    </row>
    <row r="63" spans="1:2" ht="12.75">
      <c r="A63" s="242" t="s">
        <v>433</v>
      </c>
      <c r="B63" s="123">
        <v>10565.47</v>
      </c>
    </row>
    <row r="64" spans="1:2" ht="12.75">
      <c r="A64" s="242" t="s">
        <v>248</v>
      </c>
      <c r="B64" s="123">
        <v>105.5</v>
      </c>
    </row>
    <row r="65" spans="1:2" ht="12.75">
      <c r="A65" s="242" t="s">
        <v>434</v>
      </c>
      <c r="B65" s="123">
        <v>3813.99</v>
      </c>
    </row>
    <row r="66" spans="1:2" ht="12.75">
      <c r="A66" s="242" t="s">
        <v>435</v>
      </c>
      <c r="B66" s="123">
        <v>1247.74</v>
      </c>
    </row>
    <row r="67" spans="1:2" ht="12.75">
      <c r="A67" s="242" t="s">
        <v>251</v>
      </c>
      <c r="B67" s="123">
        <v>1247</v>
      </c>
    </row>
    <row r="68" spans="1:2" ht="12.75">
      <c r="A68" s="242" t="s">
        <v>436</v>
      </c>
      <c r="B68" s="123">
        <v>23964</v>
      </c>
    </row>
    <row r="69" spans="1:2" ht="12.75">
      <c r="A69" s="242" t="s">
        <v>437</v>
      </c>
      <c r="B69" s="123">
        <v>623.6</v>
      </c>
    </row>
    <row r="70" spans="1:2" ht="12.75">
      <c r="A70" s="242" t="s">
        <v>438</v>
      </c>
      <c r="B70" s="123">
        <v>46</v>
      </c>
    </row>
    <row r="71" spans="1:2" ht="12.75">
      <c r="A71" s="242" t="s">
        <v>439</v>
      </c>
      <c r="B71" s="123">
        <v>66</v>
      </c>
    </row>
    <row r="72" spans="1:2" ht="12.75">
      <c r="A72" s="242" t="s">
        <v>440</v>
      </c>
      <c r="B72" s="123">
        <v>15462</v>
      </c>
    </row>
    <row r="73" spans="1:2" ht="12.75">
      <c r="A73" s="242" t="s">
        <v>254</v>
      </c>
      <c r="B73" s="123">
        <v>3063.2</v>
      </c>
    </row>
    <row r="74" spans="1:3" ht="12.75">
      <c r="A74" s="242" t="s">
        <v>240</v>
      </c>
      <c r="B74" s="123">
        <v>29333</v>
      </c>
      <c r="C74" s="25"/>
    </row>
    <row r="75" spans="1:3" ht="12.75">
      <c r="A75" s="242" t="s">
        <v>241</v>
      </c>
      <c r="B75" s="123">
        <v>215.99</v>
      </c>
      <c r="C75" s="25"/>
    </row>
    <row r="76" spans="1:3" ht="12.75">
      <c r="A76" s="242" t="s">
        <v>242</v>
      </c>
      <c r="B76" s="123">
        <v>4584.13</v>
      </c>
      <c r="C76" s="25"/>
    </row>
    <row r="77" spans="1:3" ht="13.8" thickBot="1">
      <c r="A77" s="243" t="s">
        <v>243</v>
      </c>
      <c r="B77" s="179">
        <v>2864</v>
      </c>
      <c r="C77" s="25"/>
    </row>
    <row r="78" ht="13.8" thickBot="1">
      <c r="C78" s="25"/>
    </row>
    <row r="79" spans="2:3" ht="13.8" thickBot="1">
      <c r="B79" s="182" t="s">
        <v>778</v>
      </c>
      <c r="C79" s="25"/>
    </row>
    <row r="80" spans="1:3" ht="12.75">
      <c r="A80" s="106" t="s">
        <v>431</v>
      </c>
      <c r="B80" s="124">
        <v>554000</v>
      </c>
      <c r="C80" s="25"/>
    </row>
    <row r="81" spans="1:3" ht="12.75">
      <c r="A81" s="222" t="s">
        <v>239</v>
      </c>
      <c r="B81" s="125">
        <v>2522</v>
      </c>
      <c r="C81" s="25"/>
    </row>
    <row r="82" spans="1:3" ht="12.75">
      <c r="A82" s="222" t="s">
        <v>432</v>
      </c>
      <c r="B82" s="125">
        <v>25006.08</v>
      </c>
      <c r="C82" s="25"/>
    </row>
    <row r="83" spans="1:3" ht="12.75">
      <c r="A83" s="222" t="s">
        <v>246</v>
      </c>
      <c r="B83" s="245">
        <v>606.45</v>
      </c>
      <c r="C83" s="25"/>
    </row>
    <row r="84" spans="1:3" ht="12.75">
      <c r="A84" s="222" t="s">
        <v>247</v>
      </c>
      <c r="B84" s="125">
        <v>481.5</v>
      </c>
      <c r="C84" s="25"/>
    </row>
    <row r="85" spans="1:3" ht="12.75">
      <c r="A85" s="222" t="s">
        <v>433</v>
      </c>
      <c r="B85" s="125">
        <v>16878.4</v>
      </c>
      <c r="C85" s="25"/>
    </row>
    <row r="86" spans="1:2" ht="12.75">
      <c r="A86" s="222" t="s">
        <v>249</v>
      </c>
      <c r="B86" s="125">
        <v>2064.06</v>
      </c>
    </row>
    <row r="87" spans="1:2" ht="12.75">
      <c r="A87" s="222" t="s">
        <v>250</v>
      </c>
      <c r="B87" s="125">
        <v>1722.08</v>
      </c>
    </row>
    <row r="88" spans="1:2" ht="12.75">
      <c r="A88" s="222" t="s">
        <v>442</v>
      </c>
      <c r="B88" s="125">
        <v>10301.72</v>
      </c>
    </row>
    <row r="89" spans="1:2" ht="12.75">
      <c r="A89" s="222" t="s">
        <v>252</v>
      </c>
      <c r="B89" s="125">
        <v>78.2</v>
      </c>
    </row>
    <row r="90" spans="1:2" ht="12.75">
      <c r="A90" s="222" t="s">
        <v>253</v>
      </c>
      <c r="B90" s="125">
        <v>15602.94</v>
      </c>
    </row>
    <row r="91" spans="1:2" ht="12.75">
      <c r="A91" s="222" t="s">
        <v>443</v>
      </c>
      <c r="B91" s="125">
        <v>636.8</v>
      </c>
    </row>
    <row r="92" spans="1:2" ht="12.75">
      <c r="A92" s="222" t="s">
        <v>444</v>
      </c>
      <c r="B92" s="125">
        <v>625</v>
      </c>
    </row>
    <row r="93" spans="1:2" ht="13.8" thickBot="1">
      <c r="A93" s="215" t="s">
        <v>445</v>
      </c>
      <c r="B93" s="180">
        <v>42097</v>
      </c>
    </row>
    <row r="95" ht="13.8" thickBot="1"/>
    <row r="96" spans="1:2" ht="13.8" thickBot="1">
      <c r="A96" s="141"/>
      <c r="B96" s="182">
        <v>2009</v>
      </c>
    </row>
    <row r="97" spans="1:2" ht="12.75">
      <c r="A97" s="247" t="s">
        <v>250</v>
      </c>
      <c r="B97" s="249">
        <v>1722.08</v>
      </c>
    </row>
    <row r="98" spans="1:2" ht="12.75">
      <c r="A98" s="246" t="s">
        <v>442</v>
      </c>
      <c r="B98" s="249">
        <v>10301.72</v>
      </c>
    </row>
    <row r="99" spans="1:2" ht="12.75">
      <c r="A99" s="246" t="s">
        <v>252</v>
      </c>
      <c r="B99" s="249">
        <v>78.2</v>
      </c>
    </row>
    <row r="100" spans="1:2" ht="12.75">
      <c r="A100" s="246" t="s">
        <v>253</v>
      </c>
      <c r="B100" s="249">
        <v>15602.94</v>
      </c>
    </row>
    <row r="101" spans="1:2" ht="12.75">
      <c r="A101" s="246" t="s">
        <v>443</v>
      </c>
      <c r="B101" s="249">
        <v>636.8</v>
      </c>
    </row>
    <row r="102" spans="1:2" ht="12.75">
      <c r="A102" s="246" t="s">
        <v>444</v>
      </c>
      <c r="B102" s="249">
        <v>625</v>
      </c>
    </row>
    <row r="103" spans="1:2" ht="12.75">
      <c r="A103" s="246" t="s">
        <v>445</v>
      </c>
      <c r="B103" s="249">
        <v>42097</v>
      </c>
    </row>
    <row r="104" spans="1:2" ht="12.75">
      <c r="A104" s="246" t="s">
        <v>431</v>
      </c>
      <c r="B104" s="249">
        <v>554000</v>
      </c>
    </row>
    <row r="105" spans="1:2" ht="12.75">
      <c r="A105" s="246" t="s">
        <v>239</v>
      </c>
      <c r="B105" s="249">
        <v>2522</v>
      </c>
    </row>
    <row r="106" spans="1:2" ht="12.75">
      <c r="A106" s="246" t="s">
        <v>432</v>
      </c>
      <c r="B106" s="249">
        <v>25006.08</v>
      </c>
    </row>
    <row r="107" spans="1:2" ht="12.75">
      <c r="A107" s="246" t="s">
        <v>246</v>
      </c>
      <c r="B107" s="251">
        <v>606.45</v>
      </c>
    </row>
    <row r="108" spans="1:2" ht="12.75">
      <c r="A108" s="246" t="s">
        <v>247</v>
      </c>
      <c r="B108" s="249">
        <v>481.5</v>
      </c>
    </row>
    <row r="109" spans="1:2" ht="12.75">
      <c r="A109" s="246" t="s">
        <v>433</v>
      </c>
      <c r="B109" s="249">
        <v>16878.4</v>
      </c>
    </row>
    <row r="110" spans="1:2" ht="13.8" thickBot="1">
      <c r="A110" s="248" t="s">
        <v>249</v>
      </c>
      <c r="B110" s="250">
        <v>2064.06</v>
      </c>
    </row>
    <row r="113" spans="1:6" ht="16.2" thickBot="1">
      <c r="A113" s="1675" t="s">
        <v>854</v>
      </c>
      <c r="B113" s="1675"/>
      <c r="C113" s="1675"/>
      <c r="D113" s="1675"/>
      <c r="E113" s="1675"/>
      <c r="F113" s="1681"/>
    </row>
    <row r="114" spans="1:7" ht="15" customHeight="1" thickBot="1">
      <c r="A114" s="2068" t="s">
        <v>20</v>
      </c>
      <c r="B114" s="2181" t="s">
        <v>821</v>
      </c>
      <c r="C114" s="2182"/>
      <c r="D114" s="2245" t="s">
        <v>80</v>
      </c>
      <c r="E114" s="2246"/>
      <c r="F114" s="2181" t="s">
        <v>170</v>
      </c>
      <c r="G114" s="2182"/>
    </row>
    <row r="115" spans="1:7" ht="15" customHeight="1" thickBot="1">
      <c r="A115" s="2244"/>
      <c r="B115" s="85">
        <v>2008</v>
      </c>
      <c r="C115" s="66">
        <v>2009</v>
      </c>
      <c r="D115" s="85">
        <v>2008</v>
      </c>
      <c r="E115" s="330">
        <v>2009</v>
      </c>
      <c r="F115" s="85">
        <v>2008</v>
      </c>
      <c r="G115" s="66">
        <v>2009</v>
      </c>
    </row>
    <row r="116" spans="1:7" ht="15" customHeight="1">
      <c r="A116" s="510" t="s">
        <v>545</v>
      </c>
      <c r="B116" s="1905" t="s">
        <v>425</v>
      </c>
      <c r="C116" s="1906" t="s">
        <v>425</v>
      </c>
      <c r="D116" s="1905" t="s">
        <v>425</v>
      </c>
      <c r="E116" s="1912" t="s">
        <v>425</v>
      </c>
      <c r="F116" s="1913">
        <v>0</v>
      </c>
      <c r="G116" s="1358">
        <v>0</v>
      </c>
    </row>
    <row r="117" spans="1:7" ht="15" customHeight="1">
      <c r="A117" s="407" t="s">
        <v>456</v>
      </c>
      <c r="B117" s="971">
        <v>7</v>
      </c>
      <c r="C117" s="837">
        <v>7</v>
      </c>
      <c r="D117" s="971" t="s">
        <v>25</v>
      </c>
      <c r="E117" s="1914" t="s">
        <v>25</v>
      </c>
      <c r="F117" s="109">
        <v>116837.7</v>
      </c>
      <c r="G117" s="43">
        <v>554000</v>
      </c>
    </row>
    <row r="118" spans="1:7" ht="15" customHeight="1">
      <c r="A118" s="408" t="s">
        <v>475</v>
      </c>
      <c r="B118" s="971" t="s">
        <v>871</v>
      </c>
      <c r="C118" s="837" t="s">
        <v>871</v>
      </c>
      <c r="D118" s="109">
        <v>0</v>
      </c>
      <c r="E118" s="360">
        <v>0</v>
      </c>
      <c r="F118" s="109">
        <v>0</v>
      </c>
      <c r="G118" s="43">
        <v>0</v>
      </c>
    </row>
    <row r="119" spans="1:7" ht="15" customHeight="1">
      <c r="A119" s="408" t="s">
        <v>476</v>
      </c>
      <c r="B119" s="109" t="s">
        <v>857</v>
      </c>
      <c r="C119" s="43">
        <v>0</v>
      </c>
      <c r="D119" s="109">
        <v>2</v>
      </c>
      <c r="E119" s="360">
        <v>0</v>
      </c>
      <c r="F119" s="109">
        <v>0</v>
      </c>
      <c r="G119" s="43">
        <v>0</v>
      </c>
    </row>
    <row r="120" spans="1:7" ht="15" customHeight="1">
      <c r="A120" s="409" t="s">
        <v>482</v>
      </c>
      <c r="B120" s="209">
        <v>0</v>
      </c>
      <c r="C120" s="127">
        <v>0</v>
      </c>
      <c r="D120" s="209">
        <v>0</v>
      </c>
      <c r="E120" s="1915">
        <v>0</v>
      </c>
      <c r="F120" s="209">
        <v>0</v>
      </c>
      <c r="G120" s="127">
        <v>0</v>
      </c>
    </row>
    <row r="121" spans="1:7" ht="15" customHeight="1">
      <c r="A121" s="408" t="s">
        <v>546</v>
      </c>
      <c r="B121" s="399" t="s">
        <v>425</v>
      </c>
      <c r="C121" s="400" t="s">
        <v>425</v>
      </c>
      <c r="D121" s="399" t="s">
        <v>425</v>
      </c>
      <c r="E121" s="1916" t="s">
        <v>425</v>
      </c>
      <c r="F121" s="293">
        <v>0</v>
      </c>
      <c r="G121" s="294">
        <v>0</v>
      </c>
    </row>
    <row r="122" spans="1:7" ht="15" customHeight="1">
      <c r="A122" s="410" t="s">
        <v>472</v>
      </c>
      <c r="B122" s="971" t="s">
        <v>871</v>
      </c>
      <c r="C122" s="837" t="s">
        <v>871</v>
      </c>
      <c r="D122" s="109">
        <v>2</v>
      </c>
      <c r="E122" s="360">
        <v>2</v>
      </c>
      <c r="F122" s="109">
        <v>5500</v>
      </c>
      <c r="G122" s="43">
        <v>2522</v>
      </c>
    </row>
    <row r="123" spans="1:7" ht="15" customHeight="1">
      <c r="A123" s="410" t="s">
        <v>477</v>
      </c>
      <c r="B123" s="971" t="s">
        <v>871</v>
      </c>
      <c r="C123" s="837" t="s">
        <v>871</v>
      </c>
      <c r="D123" s="109">
        <v>2</v>
      </c>
      <c r="E123" s="360">
        <v>2</v>
      </c>
      <c r="F123" s="109">
        <v>0</v>
      </c>
      <c r="G123" s="43">
        <v>0</v>
      </c>
    </row>
    <row r="124" spans="1:7" ht="15" customHeight="1">
      <c r="A124" s="410" t="s">
        <v>478</v>
      </c>
      <c r="B124" s="971" t="s">
        <v>871</v>
      </c>
      <c r="C124" s="837" t="s">
        <v>871</v>
      </c>
      <c r="D124" s="109">
        <v>2</v>
      </c>
      <c r="E124" s="360">
        <v>2</v>
      </c>
      <c r="F124" s="109">
        <v>0</v>
      </c>
      <c r="G124" s="43">
        <v>0</v>
      </c>
    </row>
    <row r="125" spans="1:7" ht="15" customHeight="1">
      <c r="A125" s="511" t="s">
        <v>547</v>
      </c>
      <c r="B125" s="399" t="s">
        <v>425</v>
      </c>
      <c r="C125" s="400" t="s">
        <v>425</v>
      </c>
      <c r="D125" s="399" t="s">
        <v>425</v>
      </c>
      <c r="E125" s="1916" t="s">
        <v>425</v>
      </c>
      <c r="F125" s="293">
        <v>0</v>
      </c>
      <c r="G125" s="294">
        <v>0</v>
      </c>
    </row>
    <row r="126" spans="1:7" ht="15" customHeight="1">
      <c r="A126" s="411" t="s">
        <v>86</v>
      </c>
      <c r="B126" s="109">
        <v>5</v>
      </c>
      <c r="C126" s="43">
        <v>0</v>
      </c>
      <c r="D126" s="109">
        <v>2</v>
      </c>
      <c r="E126" s="360">
        <v>0</v>
      </c>
      <c r="F126" s="109">
        <v>12</v>
      </c>
      <c r="G126" s="43">
        <v>0</v>
      </c>
    </row>
    <row r="127" spans="1:7" ht="15" customHeight="1">
      <c r="A127" s="411" t="s">
        <v>87</v>
      </c>
      <c r="B127" s="109">
        <v>6</v>
      </c>
      <c r="C127" s="43">
        <v>3</v>
      </c>
      <c r="D127" s="109">
        <v>2</v>
      </c>
      <c r="E127" s="360">
        <v>2</v>
      </c>
      <c r="F127" s="109">
        <v>24214.2</v>
      </c>
      <c r="G127" s="43">
        <v>25006.08</v>
      </c>
    </row>
    <row r="128" spans="1:7" ht="15" customHeight="1">
      <c r="A128" s="411" t="s">
        <v>88</v>
      </c>
      <c r="B128" s="109">
        <v>5</v>
      </c>
      <c r="C128" s="43">
        <v>0</v>
      </c>
      <c r="D128" s="109">
        <v>2</v>
      </c>
      <c r="E128" s="360">
        <v>0</v>
      </c>
      <c r="F128" s="109">
        <v>326.76</v>
      </c>
      <c r="G128" s="43">
        <v>0</v>
      </c>
    </row>
    <row r="129" spans="1:7" ht="15" customHeight="1">
      <c r="A129" s="411" t="s">
        <v>89</v>
      </c>
      <c r="B129" s="109">
        <v>5</v>
      </c>
      <c r="C129" s="837" t="s">
        <v>871</v>
      </c>
      <c r="D129" s="109">
        <v>2</v>
      </c>
      <c r="E129" s="360">
        <v>2</v>
      </c>
      <c r="F129" s="109">
        <v>2249.83</v>
      </c>
      <c r="G129" s="43">
        <v>606.45</v>
      </c>
    </row>
    <row r="130" spans="1:7" ht="15" customHeight="1">
      <c r="A130" s="411" t="s">
        <v>90</v>
      </c>
      <c r="B130" s="109">
        <v>5</v>
      </c>
      <c r="C130" s="43">
        <v>5</v>
      </c>
      <c r="D130" s="109">
        <v>2</v>
      </c>
      <c r="E130" s="360">
        <v>2</v>
      </c>
      <c r="F130" s="109">
        <v>1522.62</v>
      </c>
      <c r="G130" s="43">
        <v>481.5</v>
      </c>
    </row>
    <row r="131" spans="1:7" ht="15" customHeight="1">
      <c r="A131" s="411" t="s">
        <v>91</v>
      </c>
      <c r="B131" s="109">
        <v>5</v>
      </c>
      <c r="C131" s="837" t="s">
        <v>871</v>
      </c>
      <c r="D131" s="109">
        <v>2</v>
      </c>
      <c r="E131" s="360">
        <v>2</v>
      </c>
      <c r="F131" s="109">
        <v>10565.47</v>
      </c>
      <c r="G131" s="43">
        <v>16878.4</v>
      </c>
    </row>
    <row r="132" spans="1:7" ht="15" customHeight="1">
      <c r="A132" s="411" t="s">
        <v>92</v>
      </c>
      <c r="B132" s="109">
        <v>3</v>
      </c>
      <c r="C132" s="43">
        <v>0</v>
      </c>
      <c r="D132" s="109">
        <v>2</v>
      </c>
      <c r="E132" s="360">
        <v>0</v>
      </c>
      <c r="F132" s="109">
        <v>105.5</v>
      </c>
      <c r="G132" s="43">
        <v>0</v>
      </c>
    </row>
    <row r="133" spans="1:7" ht="15" customHeight="1">
      <c r="A133" s="512" t="s">
        <v>544</v>
      </c>
      <c r="B133" s="399" t="s">
        <v>425</v>
      </c>
      <c r="C133" s="400" t="s">
        <v>425</v>
      </c>
      <c r="D133" s="399" t="s">
        <v>425</v>
      </c>
      <c r="E133" s="1916" t="s">
        <v>425</v>
      </c>
      <c r="F133" s="293">
        <v>0</v>
      </c>
      <c r="G133" s="294">
        <v>0</v>
      </c>
    </row>
    <row r="134" spans="1:7" ht="15" customHeight="1">
      <c r="A134" s="411" t="s">
        <v>93</v>
      </c>
      <c r="B134" s="109">
        <v>3</v>
      </c>
      <c r="C134" s="837" t="s">
        <v>871</v>
      </c>
      <c r="D134" s="109">
        <v>2</v>
      </c>
      <c r="E134" s="360">
        <v>2</v>
      </c>
      <c r="F134" s="109">
        <v>3813.99</v>
      </c>
      <c r="G134" s="43">
        <v>2064.06</v>
      </c>
    </row>
    <row r="135" spans="1:7" ht="15" customHeight="1">
      <c r="A135" s="411" t="s">
        <v>94</v>
      </c>
      <c r="B135" s="109">
        <v>6</v>
      </c>
      <c r="C135" s="837" t="s">
        <v>871</v>
      </c>
      <c r="D135" s="109">
        <v>2</v>
      </c>
      <c r="E135" s="360">
        <v>2</v>
      </c>
      <c r="F135" s="109">
        <v>1247.74</v>
      </c>
      <c r="G135" s="43">
        <v>1722.08</v>
      </c>
    </row>
    <row r="136" spans="1:7" ht="15" customHeight="1">
      <c r="A136" s="410" t="s">
        <v>473</v>
      </c>
      <c r="B136" s="109">
        <v>5</v>
      </c>
      <c r="C136" s="43">
        <v>3</v>
      </c>
      <c r="D136" s="109">
        <v>2</v>
      </c>
      <c r="E136" s="360">
        <v>2</v>
      </c>
      <c r="F136" s="109">
        <v>10859.78</v>
      </c>
      <c r="G136" s="43">
        <v>10301.72</v>
      </c>
    </row>
    <row r="137" spans="1:7" ht="15" customHeight="1">
      <c r="A137" s="410" t="s">
        <v>96</v>
      </c>
      <c r="B137" s="109">
        <v>3</v>
      </c>
      <c r="C137" s="43">
        <v>0</v>
      </c>
      <c r="D137" s="109">
        <v>2</v>
      </c>
      <c r="E137" s="360">
        <v>0</v>
      </c>
      <c r="F137" s="109">
        <v>11982</v>
      </c>
      <c r="G137" s="43">
        <v>0</v>
      </c>
    </row>
    <row r="138" spans="1:7" ht="15" customHeight="1">
      <c r="A138" s="411" t="s">
        <v>97</v>
      </c>
      <c r="B138" s="109">
        <v>5</v>
      </c>
      <c r="C138" s="43">
        <v>5</v>
      </c>
      <c r="D138" s="109">
        <v>2</v>
      </c>
      <c r="E138" s="360">
        <v>2</v>
      </c>
      <c r="F138" s="109">
        <v>623.6</v>
      </c>
      <c r="G138" s="43">
        <v>391</v>
      </c>
    </row>
    <row r="139" spans="1:7" ht="15" customHeight="1">
      <c r="A139" s="411" t="s">
        <v>98</v>
      </c>
      <c r="B139" s="109">
        <v>5</v>
      </c>
      <c r="C139" s="43">
        <v>0</v>
      </c>
      <c r="D139" s="109">
        <v>2</v>
      </c>
      <c r="E139" s="360">
        <v>0</v>
      </c>
      <c r="F139" s="109">
        <v>46</v>
      </c>
      <c r="G139" s="43">
        <v>0</v>
      </c>
    </row>
    <row r="140" spans="1:7" ht="15" customHeight="1">
      <c r="A140" s="411" t="s">
        <v>99</v>
      </c>
      <c r="B140" s="109">
        <v>5</v>
      </c>
      <c r="C140" s="43">
        <v>0</v>
      </c>
      <c r="D140" s="109">
        <v>2</v>
      </c>
      <c r="E140" s="360">
        <v>0</v>
      </c>
      <c r="F140" s="109">
        <v>66</v>
      </c>
      <c r="G140" s="43">
        <v>0</v>
      </c>
    </row>
    <row r="141" spans="1:7" ht="15" customHeight="1">
      <c r="A141" s="411" t="s">
        <v>100</v>
      </c>
      <c r="B141" s="109">
        <v>5</v>
      </c>
      <c r="C141" s="43">
        <v>3</v>
      </c>
      <c r="D141" s="109">
        <v>2</v>
      </c>
      <c r="E141" s="360">
        <v>2</v>
      </c>
      <c r="F141" s="109">
        <v>15462</v>
      </c>
      <c r="G141" s="43">
        <v>15602.94</v>
      </c>
    </row>
    <row r="142" spans="1:7" ht="15" customHeight="1">
      <c r="A142" s="511" t="s">
        <v>543</v>
      </c>
      <c r="B142" s="399" t="s">
        <v>425</v>
      </c>
      <c r="C142" s="400" t="s">
        <v>425</v>
      </c>
      <c r="D142" s="399" t="s">
        <v>425</v>
      </c>
      <c r="E142" s="1916" t="s">
        <v>425</v>
      </c>
      <c r="F142" s="293">
        <v>0</v>
      </c>
      <c r="G142" s="294">
        <v>0</v>
      </c>
    </row>
    <row r="143" spans="1:7" ht="15" customHeight="1">
      <c r="A143" s="411" t="s">
        <v>101</v>
      </c>
      <c r="B143" s="109">
        <v>5</v>
      </c>
      <c r="C143" s="43">
        <v>5</v>
      </c>
      <c r="D143" s="109">
        <v>2</v>
      </c>
      <c r="E143" s="360">
        <v>2</v>
      </c>
      <c r="F143" s="109">
        <v>3063.2</v>
      </c>
      <c r="G143" s="43">
        <v>636.8</v>
      </c>
    </row>
    <row r="144" spans="1:7" ht="15" customHeight="1">
      <c r="A144" s="411" t="s">
        <v>103</v>
      </c>
      <c r="B144" s="971" t="s">
        <v>871</v>
      </c>
      <c r="C144" s="837" t="s">
        <v>871</v>
      </c>
      <c r="D144" s="109">
        <v>2</v>
      </c>
      <c r="E144" s="360">
        <v>2</v>
      </c>
      <c r="F144" s="109">
        <v>29333</v>
      </c>
      <c r="G144" s="43">
        <v>42097</v>
      </c>
    </row>
    <row r="145" spans="1:7" ht="15" customHeight="1">
      <c r="A145" s="413" t="s">
        <v>483</v>
      </c>
      <c r="B145" s="399" t="s">
        <v>425</v>
      </c>
      <c r="C145" s="400" t="s">
        <v>425</v>
      </c>
      <c r="D145" s="399" t="s">
        <v>425</v>
      </c>
      <c r="E145" s="1916" t="s">
        <v>425</v>
      </c>
      <c r="F145" s="209">
        <v>0</v>
      </c>
      <c r="G145" s="127">
        <v>0</v>
      </c>
    </row>
    <row r="146" spans="1:7" ht="15" customHeight="1">
      <c r="A146" s="412" t="s">
        <v>481</v>
      </c>
      <c r="B146" s="209">
        <v>0</v>
      </c>
      <c r="C146" s="127">
        <v>0</v>
      </c>
      <c r="D146" s="209">
        <v>0</v>
      </c>
      <c r="E146" s="1915">
        <v>0</v>
      </c>
      <c r="F146" s="209">
        <v>0</v>
      </c>
      <c r="G146" s="127">
        <v>0</v>
      </c>
    </row>
    <row r="147" spans="1:7" ht="15" customHeight="1">
      <c r="A147" s="413" t="s">
        <v>514</v>
      </c>
      <c r="B147" s="399">
        <v>0</v>
      </c>
      <c r="C147" s="400">
        <v>0</v>
      </c>
      <c r="D147" s="399">
        <v>0</v>
      </c>
      <c r="E147" s="1916">
        <v>0</v>
      </c>
      <c r="F147" s="209">
        <v>0</v>
      </c>
      <c r="G147" s="127">
        <v>0</v>
      </c>
    </row>
    <row r="148" spans="1:7" ht="15" customHeight="1">
      <c r="A148" s="411" t="s">
        <v>479</v>
      </c>
      <c r="B148" s="109">
        <v>0</v>
      </c>
      <c r="C148" s="43">
        <v>0</v>
      </c>
      <c r="D148" s="109">
        <v>0</v>
      </c>
      <c r="E148" s="360">
        <v>0</v>
      </c>
      <c r="F148" s="109">
        <v>215.99</v>
      </c>
      <c r="G148" s="43">
        <v>0</v>
      </c>
    </row>
    <row r="149" spans="1:7" ht="15" customHeight="1">
      <c r="A149" s="411" t="s">
        <v>480</v>
      </c>
      <c r="B149" s="971" t="s">
        <v>871</v>
      </c>
      <c r="C149" s="837" t="s">
        <v>871</v>
      </c>
      <c r="D149" s="109">
        <v>1</v>
      </c>
      <c r="E149" s="360">
        <v>1</v>
      </c>
      <c r="F149" s="109">
        <v>4584.13</v>
      </c>
      <c r="G149" s="43">
        <v>0</v>
      </c>
    </row>
    <row r="150" spans="1:7" ht="15" customHeight="1">
      <c r="A150" s="511" t="s">
        <v>542</v>
      </c>
      <c r="B150" s="399" t="s">
        <v>425</v>
      </c>
      <c r="C150" s="400" t="s">
        <v>425</v>
      </c>
      <c r="D150" s="399" t="s">
        <v>425</v>
      </c>
      <c r="E150" s="1916" t="s">
        <v>425</v>
      </c>
      <c r="F150" s="293">
        <v>0</v>
      </c>
      <c r="G150" s="294">
        <v>0</v>
      </c>
    </row>
    <row r="151" spans="1:7" ht="15" customHeight="1">
      <c r="A151" s="410" t="s">
        <v>474</v>
      </c>
      <c r="B151" s="971" t="s">
        <v>871</v>
      </c>
      <c r="C151" s="837" t="s">
        <v>871</v>
      </c>
      <c r="D151" s="109">
        <v>2</v>
      </c>
      <c r="E151" s="360">
        <v>2</v>
      </c>
      <c r="F151" s="109">
        <v>3500</v>
      </c>
      <c r="G151" s="43">
        <v>2500</v>
      </c>
    </row>
    <row r="152" spans="1:7" ht="15" customHeight="1" thickBot="1">
      <c r="A152" s="513" t="s">
        <v>541</v>
      </c>
      <c r="B152" s="270" t="s">
        <v>425</v>
      </c>
      <c r="C152" s="1908" t="s">
        <v>425</v>
      </c>
      <c r="D152" s="270" t="s">
        <v>425</v>
      </c>
      <c r="E152" s="1917" t="s">
        <v>425</v>
      </c>
      <c r="F152" s="1493">
        <v>0</v>
      </c>
      <c r="G152" s="1145">
        <v>0</v>
      </c>
    </row>
    <row r="153" spans="1:7" ht="15" customHeight="1" thickBot="1">
      <c r="A153" s="1446" t="s">
        <v>18</v>
      </c>
      <c r="B153" s="1365">
        <f aca="true" t="shared" si="1" ref="B153:G153">SUM(B117:B149)</f>
        <v>83</v>
      </c>
      <c r="C153" s="456">
        <f t="shared" si="1"/>
        <v>31</v>
      </c>
      <c r="D153" s="1910">
        <f t="shared" si="1"/>
        <v>43</v>
      </c>
      <c r="E153" s="1680">
        <f t="shared" si="1"/>
        <v>29</v>
      </c>
      <c r="F153" s="1679">
        <f t="shared" si="1"/>
        <v>242631.50999999998</v>
      </c>
      <c r="G153" s="1680">
        <f t="shared" si="1"/>
        <v>672310.0299999999</v>
      </c>
    </row>
    <row r="154" spans="1:3" ht="15" customHeight="1">
      <c r="A154" s="2143" t="s">
        <v>548</v>
      </c>
      <c r="B154" s="2143"/>
      <c r="C154" s="2143"/>
    </row>
    <row r="155" spans="1:3" ht="15" customHeight="1">
      <c r="A155" s="2063" t="s">
        <v>632</v>
      </c>
      <c r="B155" s="2063"/>
      <c r="C155" s="2063"/>
    </row>
    <row r="156" spans="1:3" ht="15" customHeight="1">
      <c r="A156" s="1432" t="s">
        <v>586</v>
      </c>
      <c r="B156" s="237"/>
      <c r="C156" s="237"/>
    </row>
    <row r="157" spans="1:3" ht="15" customHeight="1">
      <c r="A157" s="1432" t="s">
        <v>457</v>
      </c>
      <c r="B157" s="237"/>
      <c r="C157" s="237"/>
    </row>
    <row r="158" ht="15.75" customHeight="1">
      <c r="A158" s="237" t="s">
        <v>872</v>
      </c>
    </row>
  </sheetData>
  <mergeCells count="10">
    <mergeCell ref="F114:G114"/>
    <mergeCell ref="D114:E114"/>
    <mergeCell ref="D2:E2"/>
    <mergeCell ref="F2:G2"/>
    <mergeCell ref="B2:C2"/>
    <mergeCell ref="A114:A115"/>
    <mergeCell ref="B114:C114"/>
    <mergeCell ref="A154:C154"/>
    <mergeCell ref="A155:C155"/>
    <mergeCell ref="A2:A3"/>
  </mergeCells>
  <printOptions/>
  <pageMargins left="0.75" right="0.75" top="0.69" bottom="1" header="0.5" footer="0.5"/>
  <pageSetup horizontalDpi="1200" verticalDpi="12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 topLeftCell="A25">
      <selection activeCell="A1" sqref="A1:E1"/>
    </sheetView>
  </sheetViews>
  <sheetFormatPr defaultColWidth="8.8515625" defaultRowHeight="12.75"/>
  <cols>
    <col min="1" max="1" width="42.7109375" style="3" customWidth="1"/>
    <col min="2" max="2" width="11.140625" style="3" customWidth="1"/>
    <col min="3" max="3" width="9.140625" style="3" customWidth="1"/>
    <col min="4" max="4" width="9.28125" style="3" customWidth="1"/>
    <col min="5" max="5" width="9.140625" style="3" customWidth="1"/>
    <col min="6" max="6" width="8.7109375" style="3" customWidth="1"/>
    <col min="7" max="16384" width="8.8515625" style="3" customWidth="1"/>
  </cols>
  <sheetData>
    <row r="1" spans="1:5" ht="36" customHeight="1" thickBot="1">
      <c r="A1" s="2249" t="s">
        <v>930</v>
      </c>
      <c r="B1" s="2249"/>
      <c r="C1" s="2249"/>
      <c r="D1" s="2249"/>
      <c r="E1" s="2249"/>
    </row>
    <row r="2" spans="1:6" ht="30" customHeight="1" thickBot="1">
      <c r="A2" s="2247" t="s">
        <v>20</v>
      </c>
      <c r="B2" s="2181" t="s">
        <v>882</v>
      </c>
      <c r="C2" s="2182"/>
      <c r="D2" s="2178" t="s">
        <v>82</v>
      </c>
      <c r="E2" s="2142"/>
      <c r="F2"/>
    </row>
    <row r="3" spans="1:6" ht="15" customHeight="1" thickBot="1">
      <c r="A3" s="2248"/>
      <c r="B3" s="334">
        <v>2008</v>
      </c>
      <c r="C3" s="66">
        <v>2009</v>
      </c>
      <c r="D3" s="128">
        <v>2008</v>
      </c>
      <c r="E3" s="66">
        <v>2009</v>
      </c>
      <c r="F3"/>
    </row>
    <row r="4" spans="1:6" ht="15" customHeight="1">
      <c r="A4" s="1453" t="s">
        <v>545</v>
      </c>
      <c r="B4" s="1018">
        <v>0</v>
      </c>
      <c r="C4" s="1017">
        <v>0</v>
      </c>
      <c r="D4" s="397" t="s">
        <v>425</v>
      </c>
      <c r="E4" s="398" t="s">
        <v>425</v>
      </c>
      <c r="F4"/>
    </row>
    <row r="5" spans="1:6" ht="15" customHeight="1">
      <c r="A5" s="408" t="s">
        <v>456</v>
      </c>
      <c r="B5" s="355">
        <v>4.75</v>
      </c>
      <c r="C5" s="360">
        <v>4.74</v>
      </c>
      <c r="D5" s="109">
        <v>3.25</v>
      </c>
      <c r="E5" s="43">
        <v>3.43</v>
      </c>
      <c r="F5"/>
    </row>
    <row r="6" spans="1:6" ht="15" customHeight="1">
      <c r="A6" s="408" t="s">
        <v>475</v>
      </c>
      <c r="B6" s="559">
        <v>9</v>
      </c>
      <c r="C6" s="361">
        <v>9</v>
      </c>
      <c r="D6" s="358">
        <v>8</v>
      </c>
      <c r="E6" s="359">
        <v>8</v>
      </c>
      <c r="F6"/>
    </row>
    <row r="7" spans="1:6" ht="15" customHeight="1">
      <c r="A7" s="408" t="s">
        <v>476</v>
      </c>
      <c r="B7" s="559">
        <v>15</v>
      </c>
      <c r="C7" s="361">
        <v>0</v>
      </c>
      <c r="D7" s="358">
        <v>15</v>
      </c>
      <c r="E7" s="359">
        <v>0</v>
      </c>
      <c r="F7"/>
    </row>
    <row r="8" spans="1:6" ht="15" customHeight="1">
      <c r="A8" s="409" t="s">
        <v>482</v>
      </c>
      <c r="B8" s="560">
        <v>0</v>
      </c>
      <c r="C8" s="405">
        <v>0</v>
      </c>
      <c r="D8" s="402" t="s">
        <v>425</v>
      </c>
      <c r="E8" s="403" t="s">
        <v>425</v>
      </c>
      <c r="F8"/>
    </row>
    <row r="9" spans="1:6" ht="15" customHeight="1">
      <c r="A9" s="408" t="s">
        <v>546</v>
      </c>
      <c r="B9" s="1018">
        <v>0</v>
      </c>
      <c r="C9" s="1017">
        <v>0</v>
      </c>
      <c r="D9" s="402" t="s">
        <v>425</v>
      </c>
      <c r="E9" s="403" t="s">
        <v>425</v>
      </c>
      <c r="F9"/>
    </row>
    <row r="10" spans="1:6" ht="15" customHeight="1">
      <c r="A10" s="410" t="s">
        <v>472</v>
      </c>
      <c r="B10" s="559">
        <v>30</v>
      </c>
      <c r="C10" s="361">
        <v>30</v>
      </c>
      <c r="D10" s="358">
        <v>30</v>
      </c>
      <c r="E10" s="359">
        <v>30</v>
      </c>
      <c r="F10"/>
    </row>
    <row r="11" spans="1:6" ht="15" customHeight="1">
      <c r="A11" s="410" t="s">
        <v>477</v>
      </c>
      <c r="B11" s="559">
        <v>9</v>
      </c>
      <c r="C11" s="361">
        <v>9</v>
      </c>
      <c r="D11" s="358">
        <v>9</v>
      </c>
      <c r="E11" s="359">
        <v>9</v>
      </c>
      <c r="F11"/>
    </row>
    <row r="12" spans="1:6" ht="15" customHeight="1">
      <c r="A12" s="410" t="s">
        <v>478</v>
      </c>
      <c r="B12" s="559">
        <v>9</v>
      </c>
      <c r="C12" s="361">
        <v>9</v>
      </c>
      <c r="D12" s="358">
        <v>9</v>
      </c>
      <c r="E12" s="359">
        <v>9</v>
      </c>
      <c r="F12"/>
    </row>
    <row r="13" spans="1:6" ht="15" customHeight="1">
      <c r="A13" s="511" t="s">
        <v>547</v>
      </c>
      <c r="B13" s="561">
        <v>0</v>
      </c>
      <c r="C13" s="377">
        <v>0</v>
      </c>
      <c r="D13" s="256" t="s">
        <v>425</v>
      </c>
      <c r="E13" s="261" t="s">
        <v>425</v>
      </c>
      <c r="F13"/>
    </row>
    <row r="14" spans="1:6" ht="15" customHeight="1">
      <c r="A14" s="411" t="s">
        <v>86</v>
      </c>
      <c r="B14" s="559">
        <v>10.5</v>
      </c>
      <c r="C14" s="361">
        <v>0</v>
      </c>
      <c r="D14" s="358">
        <v>10.5</v>
      </c>
      <c r="E14" s="359">
        <v>0</v>
      </c>
      <c r="F14"/>
    </row>
    <row r="15" spans="1:6" ht="15" customHeight="1">
      <c r="A15" s="411" t="s">
        <v>87</v>
      </c>
      <c r="B15" s="559">
        <v>11</v>
      </c>
      <c r="C15" s="361">
        <v>11.25</v>
      </c>
      <c r="D15" s="399" t="s">
        <v>25</v>
      </c>
      <c r="E15" s="400" t="s">
        <v>25</v>
      </c>
      <c r="F15"/>
    </row>
    <row r="16" spans="1:6" ht="15" customHeight="1">
      <c r="A16" s="411" t="s">
        <v>88</v>
      </c>
      <c r="B16" s="559">
        <v>13.5</v>
      </c>
      <c r="C16" s="361">
        <v>0</v>
      </c>
      <c r="D16" s="358">
        <v>17.9</v>
      </c>
      <c r="E16" s="400" t="s">
        <v>25</v>
      </c>
      <c r="F16"/>
    </row>
    <row r="17" spans="1:6" ht="15" customHeight="1">
      <c r="A17" s="411" t="s">
        <v>89</v>
      </c>
      <c r="B17" s="559">
        <v>8.5</v>
      </c>
      <c r="C17" s="361">
        <v>8.5</v>
      </c>
      <c r="D17" s="399" t="s">
        <v>25</v>
      </c>
      <c r="E17" s="400" t="s">
        <v>25</v>
      </c>
      <c r="F17"/>
    </row>
    <row r="18" spans="1:6" ht="15" customHeight="1">
      <c r="A18" s="411" t="s">
        <v>90</v>
      </c>
      <c r="B18" s="559">
        <v>4.48</v>
      </c>
      <c r="C18" s="361">
        <v>4.48</v>
      </c>
      <c r="D18" s="358">
        <v>4</v>
      </c>
      <c r="E18" s="359">
        <v>4</v>
      </c>
      <c r="F18"/>
    </row>
    <row r="19" spans="1:6" ht="15" customHeight="1">
      <c r="A19" s="411" t="s">
        <v>91</v>
      </c>
      <c r="B19" s="559">
        <v>6</v>
      </c>
      <c r="C19" s="361">
        <v>5.55</v>
      </c>
      <c r="D19" s="399" t="s">
        <v>25</v>
      </c>
      <c r="E19" s="400" t="s">
        <v>25</v>
      </c>
      <c r="F19"/>
    </row>
    <row r="20" spans="1:6" ht="15" customHeight="1">
      <c r="A20" s="411" t="s">
        <v>92</v>
      </c>
      <c r="B20" s="559">
        <v>11</v>
      </c>
      <c r="C20" s="361">
        <v>0</v>
      </c>
      <c r="D20" s="399" t="s">
        <v>25</v>
      </c>
      <c r="E20" s="400" t="s">
        <v>25</v>
      </c>
      <c r="F20"/>
    </row>
    <row r="21" spans="1:6" ht="15" customHeight="1">
      <c r="A21" s="512" t="s">
        <v>544</v>
      </c>
      <c r="B21" s="561">
        <v>0</v>
      </c>
      <c r="C21" s="377">
        <v>0</v>
      </c>
      <c r="D21" s="256" t="s">
        <v>425</v>
      </c>
      <c r="E21" s="261" t="s">
        <v>425</v>
      </c>
      <c r="F21"/>
    </row>
    <row r="22" spans="1:6" ht="15" customHeight="1">
      <c r="A22" s="411" t="s">
        <v>93</v>
      </c>
      <c r="B22" s="559">
        <v>35</v>
      </c>
      <c r="C22" s="361">
        <v>29.5</v>
      </c>
      <c r="D22" s="399" t="s">
        <v>25</v>
      </c>
      <c r="E22" s="400" t="s">
        <v>25</v>
      </c>
      <c r="F22"/>
    </row>
    <row r="23" spans="1:6" ht="15" customHeight="1">
      <c r="A23" s="411" t="s">
        <v>94</v>
      </c>
      <c r="B23" s="559">
        <v>30</v>
      </c>
      <c r="C23" s="361">
        <v>33.5</v>
      </c>
      <c r="D23" s="399" t="s">
        <v>25</v>
      </c>
      <c r="E23" s="400" t="s">
        <v>25</v>
      </c>
      <c r="F23"/>
    </row>
    <row r="24" spans="1:6" ht="15" customHeight="1">
      <c r="A24" s="410" t="s">
        <v>473</v>
      </c>
      <c r="B24" s="559">
        <v>8</v>
      </c>
      <c r="C24" s="361">
        <v>8.8</v>
      </c>
      <c r="D24" s="399" t="s">
        <v>25</v>
      </c>
      <c r="E24" s="400" t="s">
        <v>25</v>
      </c>
      <c r="F24"/>
    </row>
    <row r="25" spans="1:6" ht="15" customHeight="1">
      <c r="A25" s="410" t="s">
        <v>96</v>
      </c>
      <c r="B25" s="559">
        <v>8.5</v>
      </c>
      <c r="C25" s="361">
        <v>0</v>
      </c>
      <c r="D25" s="399" t="s">
        <v>25</v>
      </c>
      <c r="E25" s="400" t="s">
        <v>25</v>
      </c>
      <c r="F25"/>
    </row>
    <row r="26" spans="1:6" ht="15" customHeight="1">
      <c r="A26" s="411" t="s">
        <v>97</v>
      </c>
      <c r="B26" s="559">
        <v>6.04</v>
      </c>
      <c r="C26" s="361">
        <v>6.04</v>
      </c>
      <c r="D26" s="358">
        <v>7.6</v>
      </c>
      <c r="E26" s="359">
        <v>7.6</v>
      </c>
      <c r="F26"/>
    </row>
    <row r="27" spans="1:6" ht="15" customHeight="1">
      <c r="A27" s="411" t="s">
        <v>98</v>
      </c>
      <c r="B27" s="559">
        <v>38.66</v>
      </c>
      <c r="C27" s="361">
        <v>0</v>
      </c>
      <c r="D27" s="358">
        <v>25.4</v>
      </c>
      <c r="E27" s="400" t="s">
        <v>25</v>
      </c>
      <c r="F27"/>
    </row>
    <row r="28" spans="1:6" ht="15" customHeight="1">
      <c r="A28" s="411" t="s">
        <v>99</v>
      </c>
      <c r="B28" s="559">
        <v>19.24</v>
      </c>
      <c r="C28" s="361">
        <v>0</v>
      </c>
      <c r="D28" s="358">
        <v>19.24</v>
      </c>
      <c r="E28" s="400" t="s">
        <v>25</v>
      </c>
      <c r="F28"/>
    </row>
    <row r="29" spans="1:6" ht="15" customHeight="1">
      <c r="A29" s="411" t="s">
        <v>100</v>
      </c>
      <c r="B29" s="559">
        <v>16</v>
      </c>
      <c r="C29" s="361">
        <v>18.5</v>
      </c>
      <c r="D29" s="399" t="s">
        <v>25</v>
      </c>
      <c r="E29" s="400" t="s">
        <v>25</v>
      </c>
      <c r="F29"/>
    </row>
    <row r="30" spans="1:6" ht="15" customHeight="1">
      <c r="A30" s="511" t="s">
        <v>543</v>
      </c>
      <c r="B30" s="561">
        <v>0</v>
      </c>
      <c r="C30" s="377">
        <v>0</v>
      </c>
      <c r="D30" s="256" t="s">
        <v>425</v>
      </c>
      <c r="E30" s="261" t="s">
        <v>425</v>
      </c>
      <c r="F30"/>
    </row>
    <row r="31" spans="1:6" ht="15" customHeight="1">
      <c r="A31" s="411" t="s">
        <v>101</v>
      </c>
      <c r="B31" s="559">
        <v>22.3</v>
      </c>
      <c r="C31" s="361">
        <v>22.3</v>
      </c>
      <c r="D31" s="109">
        <v>20.16</v>
      </c>
      <c r="E31" s="43">
        <v>20.16</v>
      </c>
      <c r="F31"/>
    </row>
    <row r="32" spans="1:6" ht="15" customHeight="1">
      <c r="A32" s="411" t="s">
        <v>103</v>
      </c>
      <c r="B32" s="559">
        <v>37</v>
      </c>
      <c r="C32" s="361">
        <v>37</v>
      </c>
      <c r="D32" s="358">
        <v>20</v>
      </c>
      <c r="E32" s="359">
        <v>20</v>
      </c>
      <c r="F32"/>
    </row>
    <row r="33" spans="1:6" ht="15" customHeight="1">
      <c r="A33" s="413" t="s">
        <v>483</v>
      </c>
      <c r="B33" s="561">
        <v>0</v>
      </c>
      <c r="C33" s="377">
        <v>0</v>
      </c>
      <c r="D33" s="256" t="s">
        <v>425</v>
      </c>
      <c r="E33" s="261" t="s">
        <v>425</v>
      </c>
      <c r="F33"/>
    </row>
    <row r="34" spans="1:6" ht="15" customHeight="1">
      <c r="A34" s="412" t="s">
        <v>481</v>
      </c>
      <c r="B34" s="561">
        <v>0</v>
      </c>
      <c r="C34" s="377">
        <v>0</v>
      </c>
      <c r="D34" s="256" t="s">
        <v>425</v>
      </c>
      <c r="E34" s="261" t="s">
        <v>425</v>
      </c>
      <c r="F34"/>
    </row>
    <row r="35" spans="1:6" ht="15" customHeight="1">
      <c r="A35" s="413" t="s">
        <v>514</v>
      </c>
      <c r="B35" s="561">
        <v>0</v>
      </c>
      <c r="C35" s="377">
        <v>0</v>
      </c>
      <c r="D35" s="256" t="s">
        <v>425</v>
      </c>
      <c r="E35" s="261" t="s">
        <v>425</v>
      </c>
      <c r="F35"/>
    </row>
    <row r="36" spans="1:5" ht="15" customHeight="1">
      <c r="A36" s="411" t="s">
        <v>479</v>
      </c>
      <c r="B36" s="559">
        <v>35</v>
      </c>
      <c r="C36" s="361">
        <v>0</v>
      </c>
      <c r="D36" s="358">
        <v>20</v>
      </c>
      <c r="E36" s="400" t="s">
        <v>25</v>
      </c>
    </row>
    <row r="37" spans="1:5" ht="15" customHeight="1">
      <c r="A37" s="411" t="s">
        <v>480</v>
      </c>
      <c r="B37" s="562">
        <v>38</v>
      </c>
      <c r="C37" s="362">
        <v>38</v>
      </c>
      <c r="D37" s="358">
        <v>20</v>
      </c>
      <c r="E37" s="359">
        <v>20</v>
      </c>
    </row>
    <row r="38" spans="1:5" ht="15" customHeight="1">
      <c r="A38" s="511" t="s">
        <v>542</v>
      </c>
      <c r="B38" s="561">
        <v>0</v>
      </c>
      <c r="C38" s="377">
        <v>0</v>
      </c>
      <c r="D38" s="256" t="s">
        <v>425</v>
      </c>
      <c r="E38" s="261" t="s">
        <v>425</v>
      </c>
    </row>
    <row r="39" spans="1:5" ht="15" customHeight="1">
      <c r="A39" s="410" t="s">
        <v>474</v>
      </c>
      <c r="B39" s="559">
        <v>40</v>
      </c>
      <c r="C39" s="361">
        <v>40</v>
      </c>
      <c r="D39" s="358">
        <v>40</v>
      </c>
      <c r="E39" s="359">
        <v>40</v>
      </c>
    </row>
    <row r="40" spans="1:5" ht="15" customHeight="1" thickBot="1">
      <c r="A40" s="513" t="s">
        <v>541</v>
      </c>
      <c r="B40" s="563">
        <v>0</v>
      </c>
      <c r="C40" s="406">
        <v>0</v>
      </c>
      <c r="D40" s="382" t="s">
        <v>425</v>
      </c>
      <c r="E40" s="229" t="s">
        <v>425</v>
      </c>
    </row>
    <row r="41" ht="15" customHeight="1">
      <c r="A41" s="237" t="s">
        <v>457</v>
      </c>
    </row>
    <row r="42" ht="15" customHeight="1">
      <c r="A42" s="237" t="s">
        <v>586</v>
      </c>
    </row>
  </sheetData>
  <mergeCells count="4">
    <mergeCell ref="A2:A3"/>
    <mergeCell ref="B2:C2"/>
    <mergeCell ref="D2:E2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workbookViewId="0" topLeftCell="A21">
      <selection activeCell="S35" sqref="S35"/>
    </sheetView>
  </sheetViews>
  <sheetFormatPr defaultColWidth="8.8515625" defaultRowHeight="12.75"/>
  <cols>
    <col min="1" max="1" width="41.28125" style="3" customWidth="1"/>
    <col min="2" max="2" width="6.8515625" style="10" customWidth="1"/>
    <col min="3" max="4" width="5.57421875" style="3" bestFit="1" customWidth="1"/>
    <col min="5" max="5" width="6.57421875" style="3" bestFit="1" customWidth="1"/>
    <col min="6" max="14" width="5.57421875" style="3" bestFit="1" customWidth="1"/>
    <col min="15" max="16384" width="8.8515625" style="3" customWidth="1"/>
  </cols>
  <sheetData>
    <row r="1" spans="1:14" ht="23.25" customHeight="1" thickBot="1">
      <c r="A1" s="2132" t="s">
        <v>931</v>
      </c>
      <c r="B1" s="2132"/>
      <c r="C1" s="2132"/>
      <c r="D1" s="2132"/>
      <c r="E1" s="2132"/>
      <c r="F1" s="2132"/>
      <c r="G1" s="2132"/>
      <c r="H1" s="2132"/>
      <c r="I1" s="2132"/>
      <c r="J1" s="2132"/>
      <c r="N1" s="129" t="s">
        <v>50</v>
      </c>
    </row>
    <row r="2" spans="1:14" ht="15" customHeight="1" thickBot="1">
      <c r="A2" s="204" t="s">
        <v>20</v>
      </c>
      <c r="B2" s="323" t="s">
        <v>1</v>
      </c>
      <c r="C2" s="457" t="s">
        <v>529</v>
      </c>
      <c r="D2" s="458" t="s">
        <v>530</v>
      </c>
      <c r="E2" s="458" t="s">
        <v>531</v>
      </c>
      <c r="F2" s="458" t="s">
        <v>532</v>
      </c>
      <c r="G2" s="458" t="s">
        <v>533</v>
      </c>
      <c r="H2" s="458" t="s">
        <v>534</v>
      </c>
      <c r="I2" s="458" t="s">
        <v>535</v>
      </c>
      <c r="J2" s="458" t="s">
        <v>536</v>
      </c>
      <c r="K2" s="458" t="s">
        <v>537</v>
      </c>
      <c r="L2" s="458" t="s">
        <v>538</v>
      </c>
      <c r="M2" s="458" t="s">
        <v>539</v>
      </c>
      <c r="N2" s="459" t="s">
        <v>540</v>
      </c>
    </row>
    <row r="3" spans="1:15" ht="9.9" customHeight="1">
      <c r="A3" s="2102" t="s">
        <v>509</v>
      </c>
      <c r="B3" s="547">
        <v>2008</v>
      </c>
      <c r="C3" s="1918">
        <v>0</v>
      </c>
      <c r="D3" s="1918">
        <v>0</v>
      </c>
      <c r="E3" s="1918">
        <v>0</v>
      </c>
      <c r="F3" s="1918">
        <v>0</v>
      </c>
      <c r="G3" s="1918">
        <v>0</v>
      </c>
      <c r="H3" s="1918">
        <v>0</v>
      </c>
      <c r="I3" s="1918">
        <v>0</v>
      </c>
      <c r="J3" s="1918">
        <v>0</v>
      </c>
      <c r="K3" s="1918">
        <v>0</v>
      </c>
      <c r="L3" s="1918">
        <v>0</v>
      </c>
      <c r="M3" s="1918">
        <v>0</v>
      </c>
      <c r="N3" s="948">
        <v>0</v>
      </c>
      <c r="O3" s="6"/>
    </row>
    <row r="4" spans="1:15" ht="9.9" customHeight="1" thickBot="1">
      <c r="A4" s="2103"/>
      <c r="B4" s="548">
        <v>2009</v>
      </c>
      <c r="C4" s="1919">
        <v>0</v>
      </c>
      <c r="D4" s="1919">
        <v>0</v>
      </c>
      <c r="E4" s="1919">
        <v>0</v>
      </c>
      <c r="F4" s="1919">
        <v>0</v>
      </c>
      <c r="G4" s="1919">
        <v>0</v>
      </c>
      <c r="H4" s="1919">
        <v>0</v>
      </c>
      <c r="I4" s="1919">
        <v>0</v>
      </c>
      <c r="J4" s="1919">
        <v>0</v>
      </c>
      <c r="K4" s="1919">
        <v>0</v>
      </c>
      <c r="L4" s="1919">
        <v>0</v>
      </c>
      <c r="M4" s="1919">
        <v>0</v>
      </c>
      <c r="N4" s="1492">
        <v>0</v>
      </c>
      <c r="O4" s="6"/>
    </row>
    <row r="5" spans="1:15" ht="9.9" customHeight="1">
      <c r="A5" s="2104" t="s">
        <v>83</v>
      </c>
      <c r="B5" s="549">
        <v>2008</v>
      </c>
      <c r="C5" s="1920">
        <v>9</v>
      </c>
      <c r="D5" s="1920">
        <v>8</v>
      </c>
      <c r="E5" s="1920">
        <v>8</v>
      </c>
      <c r="F5" s="1920">
        <v>8</v>
      </c>
      <c r="G5" s="1920">
        <v>7</v>
      </c>
      <c r="H5" s="1920">
        <v>8</v>
      </c>
      <c r="I5" s="1920">
        <v>8</v>
      </c>
      <c r="J5" s="1920">
        <v>9</v>
      </c>
      <c r="K5" s="1920">
        <v>8</v>
      </c>
      <c r="L5" s="1920">
        <v>8</v>
      </c>
      <c r="M5" s="1920">
        <v>9</v>
      </c>
      <c r="N5" s="1921">
        <v>10</v>
      </c>
      <c r="O5" s="6"/>
    </row>
    <row r="6" spans="1:15" ht="9.9" customHeight="1" thickBot="1">
      <c r="A6" s="2105"/>
      <c r="B6" s="548">
        <v>2009</v>
      </c>
      <c r="C6" s="1922">
        <v>8</v>
      </c>
      <c r="D6" s="1922">
        <v>8</v>
      </c>
      <c r="E6" s="1922">
        <v>8</v>
      </c>
      <c r="F6" s="1922">
        <v>9</v>
      </c>
      <c r="G6" s="1922">
        <v>8</v>
      </c>
      <c r="H6" s="1922">
        <v>8</v>
      </c>
      <c r="I6" s="1922">
        <v>8</v>
      </c>
      <c r="J6" s="1922">
        <v>10</v>
      </c>
      <c r="K6" s="1922">
        <v>7</v>
      </c>
      <c r="L6" s="1922">
        <v>8</v>
      </c>
      <c r="M6" s="1922">
        <v>10</v>
      </c>
      <c r="N6" s="1490">
        <v>8</v>
      </c>
      <c r="O6" s="6"/>
    </row>
    <row r="7" spans="1:15" ht="9.9" customHeight="1">
      <c r="A7" s="2104" t="s">
        <v>501</v>
      </c>
      <c r="B7" s="547">
        <v>2008</v>
      </c>
      <c r="C7" s="1918">
        <v>0</v>
      </c>
      <c r="D7" s="1918">
        <v>0</v>
      </c>
      <c r="E7" s="1918">
        <v>0</v>
      </c>
      <c r="F7" s="1918">
        <v>0</v>
      </c>
      <c r="G7" s="1918">
        <v>0</v>
      </c>
      <c r="H7" s="1918">
        <v>0</v>
      </c>
      <c r="I7" s="1918">
        <v>0</v>
      </c>
      <c r="J7" s="1918">
        <v>0</v>
      </c>
      <c r="K7" s="1918">
        <v>0</v>
      </c>
      <c r="L7" s="1918">
        <v>0</v>
      </c>
      <c r="M7" s="1918">
        <v>0</v>
      </c>
      <c r="N7" s="948">
        <v>0</v>
      </c>
      <c r="O7" s="6"/>
    </row>
    <row r="8" spans="1:15" ht="9.9" customHeight="1" thickBot="1">
      <c r="A8" s="2105"/>
      <c r="B8" s="548">
        <v>2009</v>
      </c>
      <c r="C8" s="1919">
        <v>0</v>
      </c>
      <c r="D8" s="1919">
        <v>0</v>
      </c>
      <c r="E8" s="1919">
        <v>0</v>
      </c>
      <c r="F8" s="1919">
        <v>0</v>
      </c>
      <c r="G8" s="1919">
        <v>0</v>
      </c>
      <c r="H8" s="1919">
        <v>0</v>
      </c>
      <c r="I8" s="1919">
        <v>0</v>
      </c>
      <c r="J8" s="1919">
        <v>0</v>
      </c>
      <c r="K8" s="1919">
        <v>0</v>
      </c>
      <c r="L8" s="1919">
        <v>0</v>
      </c>
      <c r="M8" s="1919">
        <v>0</v>
      </c>
      <c r="N8" s="1492">
        <v>0</v>
      </c>
      <c r="O8" s="6"/>
    </row>
    <row r="9" spans="1:15" ht="9.9" customHeight="1">
      <c r="A9" s="2102" t="s">
        <v>502</v>
      </c>
      <c r="B9" s="547">
        <v>2008</v>
      </c>
      <c r="C9" s="1918">
        <v>0</v>
      </c>
      <c r="D9" s="1918">
        <v>0</v>
      </c>
      <c r="E9" s="1918">
        <v>0</v>
      </c>
      <c r="F9" s="1918">
        <v>0</v>
      </c>
      <c r="G9" s="1918">
        <v>0</v>
      </c>
      <c r="H9" s="1918">
        <v>0</v>
      </c>
      <c r="I9" s="1918">
        <v>0</v>
      </c>
      <c r="J9" s="1918">
        <v>0</v>
      </c>
      <c r="K9" s="1918">
        <v>0</v>
      </c>
      <c r="L9" s="1918">
        <v>0</v>
      </c>
      <c r="M9" s="1918">
        <v>0</v>
      </c>
      <c r="N9" s="948">
        <v>0</v>
      </c>
      <c r="O9" s="6"/>
    </row>
    <row r="10" spans="1:15" ht="9.9" customHeight="1" thickBot="1">
      <c r="A10" s="2103"/>
      <c r="B10" s="548">
        <v>2009</v>
      </c>
      <c r="C10" s="1919">
        <v>0</v>
      </c>
      <c r="D10" s="1919">
        <v>0</v>
      </c>
      <c r="E10" s="1919">
        <v>0</v>
      </c>
      <c r="F10" s="1919">
        <v>0</v>
      </c>
      <c r="G10" s="1919">
        <v>0</v>
      </c>
      <c r="H10" s="1919">
        <v>0</v>
      </c>
      <c r="I10" s="1919">
        <v>0</v>
      </c>
      <c r="J10" s="1919">
        <v>0</v>
      </c>
      <c r="K10" s="1919">
        <v>0</v>
      </c>
      <c r="L10" s="1919">
        <v>0</v>
      </c>
      <c r="M10" s="1919">
        <v>0</v>
      </c>
      <c r="N10" s="1492">
        <v>0</v>
      </c>
      <c r="O10" s="6"/>
    </row>
    <row r="11" spans="1:15" ht="9.9" customHeight="1">
      <c r="A11" s="2102" t="s">
        <v>482</v>
      </c>
      <c r="B11" s="547">
        <v>2008</v>
      </c>
      <c r="C11" s="1923">
        <v>0</v>
      </c>
      <c r="D11" s="1923">
        <v>0</v>
      </c>
      <c r="E11" s="1923">
        <v>0</v>
      </c>
      <c r="F11" s="1923">
        <v>0</v>
      </c>
      <c r="G11" s="1923">
        <v>0</v>
      </c>
      <c r="H11" s="1923">
        <v>0</v>
      </c>
      <c r="I11" s="1923">
        <v>0</v>
      </c>
      <c r="J11" s="1923">
        <v>0</v>
      </c>
      <c r="K11" s="1923">
        <v>0</v>
      </c>
      <c r="L11" s="1923">
        <v>0</v>
      </c>
      <c r="M11" s="1923">
        <v>0</v>
      </c>
      <c r="N11" s="1924">
        <v>0</v>
      </c>
      <c r="O11" s="6"/>
    </row>
    <row r="12" spans="1:15" ht="9.9" customHeight="1" thickBot="1">
      <c r="A12" s="2103"/>
      <c r="B12" s="548">
        <v>2009</v>
      </c>
      <c r="C12" s="1925">
        <v>0</v>
      </c>
      <c r="D12" s="1925">
        <v>0</v>
      </c>
      <c r="E12" s="1925">
        <v>0</v>
      </c>
      <c r="F12" s="1925">
        <v>0</v>
      </c>
      <c r="G12" s="1925">
        <v>0</v>
      </c>
      <c r="H12" s="1925">
        <v>0</v>
      </c>
      <c r="I12" s="1925">
        <v>0</v>
      </c>
      <c r="J12" s="1925">
        <v>0</v>
      </c>
      <c r="K12" s="1925">
        <v>0</v>
      </c>
      <c r="L12" s="1925">
        <v>0</v>
      </c>
      <c r="M12" s="1925">
        <v>0</v>
      </c>
      <c r="N12" s="1033">
        <v>0</v>
      </c>
      <c r="O12" s="6"/>
    </row>
    <row r="13" spans="1:15" ht="9.9" customHeight="1">
      <c r="A13" s="2253" t="s">
        <v>84</v>
      </c>
      <c r="B13" s="547">
        <v>2008</v>
      </c>
      <c r="C13" s="1918">
        <v>0</v>
      </c>
      <c r="D13" s="1918">
        <v>0</v>
      </c>
      <c r="E13" s="1918">
        <v>0</v>
      </c>
      <c r="F13" s="1918">
        <v>0</v>
      </c>
      <c r="G13" s="1918">
        <v>0</v>
      </c>
      <c r="H13" s="1918">
        <v>0</v>
      </c>
      <c r="I13" s="1918">
        <v>0</v>
      </c>
      <c r="J13" s="1918">
        <v>0</v>
      </c>
      <c r="K13" s="1918">
        <v>0</v>
      </c>
      <c r="L13" s="1918">
        <v>0</v>
      </c>
      <c r="M13" s="1918">
        <v>0</v>
      </c>
      <c r="N13" s="948">
        <v>0</v>
      </c>
      <c r="O13" s="6"/>
    </row>
    <row r="14" spans="1:15" ht="9.9" customHeight="1" thickBot="1">
      <c r="A14" s="2253"/>
      <c r="B14" s="548">
        <v>2009</v>
      </c>
      <c r="C14" s="1919">
        <v>0</v>
      </c>
      <c r="D14" s="1919">
        <v>0</v>
      </c>
      <c r="E14" s="1919">
        <v>0</v>
      </c>
      <c r="F14" s="1919">
        <v>0</v>
      </c>
      <c r="G14" s="1919">
        <v>0</v>
      </c>
      <c r="H14" s="1919">
        <v>0</v>
      </c>
      <c r="I14" s="1919">
        <v>0</v>
      </c>
      <c r="J14" s="1919">
        <v>0</v>
      </c>
      <c r="K14" s="1919">
        <v>0</v>
      </c>
      <c r="L14" s="1919">
        <v>0</v>
      </c>
      <c r="M14" s="1919">
        <v>0</v>
      </c>
      <c r="N14" s="1492">
        <v>0</v>
      </c>
      <c r="O14" s="6"/>
    </row>
    <row r="15" spans="1:15" ht="9.9" customHeight="1">
      <c r="A15" s="2102" t="s">
        <v>85</v>
      </c>
      <c r="B15" s="551">
        <v>2008</v>
      </c>
      <c r="C15" s="946">
        <v>21.5</v>
      </c>
      <c r="D15" s="1918">
        <v>1.1</v>
      </c>
      <c r="E15" s="1918">
        <v>0</v>
      </c>
      <c r="F15" s="1918">
        <v>0</v>
      </c>
      <c r="G15" s="1918">
        <v>77.4</v>
      </c>
      <c r="H15" s="1918">
        <v>0</v>
      </c>
      <c r="I15" s="1918">
        <v>0</v>
      </c>
      <c r="J15" s="1918">
        <v>0</v>
      </c>
      <c r="K15" s="1918">
        <v>0</v>
      </c>
      <c r="L15" s="1918">
        <v>0</v>
      </c>
      <c r="M15" s="1918">
        <v>0</v>
      </c>
      <c r="N15" s="948">
        <v>0</v>
      </c>
      <c r="O15" s="6"/>
    </row>
    <row r="16" spans="1:15" ht="9.9" customHeight="1" thickBot="1">
      <c r="A16" s="2103"/>
      <c r="B16" s="552">
        <v>2009</v>
      </c>
      <c r="C16" s="1491">
        <v>0</v>
      </c>
      <c r="D16" s="1919">
        <v>0</v>
      </c>
      <c r="E16" s="1919">
        <v>50</v>
      </c>
      <c r="F16" s="1919">
        <v>0</v>
      </c>
      <c r="G16" s="1919">
        <v>0</v>
      </c>
      <c r="H16" s="1919">
        <v>0</v>
      </c>
      <c r="I16" s="1919">
        <v>0</v>
      </c>
      <c r="J16" s="1919">
        <v>0</v>
      </c>
      <c r="K16" s="1919">
        <v>0</v>
      </c>
      <c r="L16" s="1919">
        <v>0</v>
      </c>
      <c r="M16" s="1919">
        <v>0</v>
      </c>
      <c r="N16" s="1492">
        <v>50</v>
      </c>
      <c r="O16" s="6"/>
    </row>
    <row r="17" spans="1:15" ht="9.9" customHeight="1" thickBot="1">
      <c r="A17" s="2102" t="s">
        <v>503</v>
      </c>
      <c r="B17" s="551">
        <v>2008</v>
      </c>
      <c r="C17" s="1926">
        <v>0</v>
      </c>
      <c r="D17" s="1926">
        <v>0</v>
      </c>
      <c r="E17" s="1926">
        <v>0</v>
      </c>
      <c r="F17" s="1926">
        <v>0</v>
      </c>
      <c r="G17" s="1926">
        <v>0</v>
      </c>
      <c r="H17" s="1926">
        <v>0</v>
      </c>
      <c r="I17" s="1926">
        <v>0</v>
      </c>
      <c r="J17" s="1926">
        <v>0</v>
      </c>
      <c r="K17" s="1926">
        <v>0</v>
      </c>
      <c r="L17" s="1926">
        <v>0</v>
      </c>
      <c r="M17" s="1926">
        <v>0</v>
      </c>
      <c r="N17" s="1927">
        <v>0</v>
      </c>
      <c r="O17" s="6"/>
    </row>
    <row r="18" spans="1:15" ht="9.9" customHeight="1" thickBot="1">
      <c r="A18" s="2103"/>
      <c r="B18" s="552">
        <v>2009</v>
      </c>
      <c r="C18" s="1928">
        <v>0</v>
      </c>
      <c r="D18" s="1929">
        <v>0</v>
      </c>
      <c r="E18" s="1929">
        <v>0</v>
      </c>
      <c r="F18" s="1929">
        <v>0</v>
      </c>
      <c r="G18" s="1929">
        <v>0</v>
      </c>
      <c r="H18" s="1929">
        <v>0</v>
      </c>
      <c r="I18" s="1929">
        <v>0</v>
      </c>
      <c r="J18" s="1929">
        <v>0</v>
      </c>
      <c r="K18" s="1929">
        <v>0</v>
      </c>
      <c r="L18" s="1929">
        <v>0</v>
      </c>
      <c r="M18" s="1929">
        <v>0</v>
      </c>
      <c r="N18" s="1930">
        <v>0</v>
      </c>
      <c r="O18" s="6"/>
    </row>
    <row r="19" spans="1:15" ht="9.9" customHeight="1">
      <c r="A19" s="2084" t="s">
        <v>504</v>
      </c>
      <c r="B19" s="551">
        <v>2008</v>
      </c>
      <c r="C19" s="1923">
        <v>0</v>
      </c>
      <c r="D19" s="1923">
        <v>0</v>
      </c>
      <c r="E19" s="1923">
        <v>0</v>
      </c>
      <c r="F19" s="1923">
        <v>0</v>
      </c>
      <c r="G19" s="1923">
        <v>0</v>
      </c>
      <c r="H19" s="1923">
        <v>0</v>
      </c>
      <c r="I19" s="1923">
        <v>0</v>
      </c>
      <c r="J19" s="1923">
        <v>0</v>
      </c>
      <c r="K19" s="1923">
        <v>0</v>
      </c>
      <c r="L19" s="1923">
        <v>0</v>
      </c>
      <c r="M19" s="1923">
        <v>0</v>
      </c>
      <c r="N19" s="1924">
        <v>0</v>
      </c>
      <c r="O19" s="6"/>
    </row>
    <row r="20" spans="1:15" ht="9.9" customHeight="1" thickBot="1">
      <c r="A20" s="2085"/>
      <c r="B20" s="552">
        <v>2009</v>
      </c>
      <c r="C20" s="1925">
        <v>0</v>
      </c>
      <c r="D20" s="1925">
        <v>0</v>
      </c>
      <c r="E20" s="1925">
        <v>0</v>
      </c>
      <c r="F20" s="1925">
        <v>0</v>
      </c>
      <c r="G20" s="1925">
        <v>0</v>
      </c>
      <c r="H20" s="1925">
        <v>0</v>
      </c>
      <c r="I20" s="1925">
        <v>0</v>
      </c>
      <c r="J20" s="1925">
        <v>0</v>
      </c>
      <c r="K20" s="1925">
        <v>0</v>
      </c>
      <c r="L20" s="1925">
        <v>0</v>
      </c>
      <c r="M20" s="1925">
        <v>0</v>
      </c>
      <c r="N20" s="1033">
        <v>0</v>
      </c>
      <c r="O20" s="6"/>
    </row>
    <row r="21" spans="1:15" ht="9.9" customHeight="1">
      <c r="A21" s="2102" t="s">
        <v>510</v>
      </c>
      <c r="B21" s="553">
        <v>2008</v>
      </c>
      <c r="C21" s="1931">
        <v>0</v>
      </c>
      <c r="D21" s="1923">
        <v>0</v>
      </c>
      <c r="E21" s="1923">
        <v>0</v>
      </c>
      <c r="F21" s="1923">
        <v>0</v>
      </c>
      <c r="G21" s="1923">
        <v>0</v>
      </c>
      <c r="H21" s="1923">
        <v>0</v>
      </c>
      <c r="I21" s="1923">
        <v>0</v>
      </c>
      <c r="J21" s="1923">
        <v>0</v>
      </c>
      <c r="K21" s="1923">
        <v>0</v>
      </c>
      <c r="L21" s="1923">
        <v>0</v>
      </c>
      <c r="M21" s="1923">
        <v>0</v>
      </c>
      <c r="N21" s="1924">
        <v>0</v>
      </c>
      <c r="O21" s="6"/>
    </row>
    <row r="22" spans="1:15" ht="9.9" customHeight="1" thickBot="1">
      <c r="A22" s="2103"/>
      <c r="B22" s="554">
        <v>2009</v>
      </c>
      <c r="C22" s="1691">
        <v>0</v>
      </c>
      <c r="D22" s="1932">
        <v>0</v>
      </c>
      <c r="E22" s="1932">
        <v>0</v>
      </c>
      <c r="F22" s="1932">
        <v>0</v>
      </c>
      <c r="G22" s="1932">
        <v>0</v>
      </c>
      <c r="H22" s="1932">
        <v>0</v>
      </c>
      <c r="I22" s="1932">
        <v>0</v>
      </c>
      <c r="J22" s="1932">
        <v>0</v>
      </c>
      <c r="K22" s="1932">
        <v>0</v>
      </c>
      <c r="L22" s="1932">
        <v>0</v>
      </c>
      <c r="M22" s="1932">
        <v>0</v>
      </c>
      <c r="N22" s="1933">
        <v>0</v>
      </c>
      <c r="O22" s="6"/>
    </row>
    <row r="23" spans="1:15" ht="9.9" customHeight="1">
      <c r="A23" s="2084" t="s">
        <v>86</v>
      </c>
      <c r="B23" s="551">
        <v>2008</v>
      </c>
      <c r="C23" s="946">
        <v>0</v>
      </c>
      <c r="D23" s="1918">
        <v>0</v>
      </c>
      <c r="E23" s="1918">
        <v>0</v>
      </c>
      <c r="F23" s="1918">
        <v>0</v>
      </c>
      <c r="G23" s="1918">
        <v>0</v>
      </c>
      <c r="H23" s="1918">
        <v>0</v>
      </c>
      <c r="I23" s="1918">
        <v>0</v>
      </c>
      <c r="J23" s="1918">
        <v>0</v>
      </c>
      <c r="K23" s="1918">
        <v>0</v>
      </c>
      <c r="L23" s="1918">
        <v>0</v>
      </c>
      <c r="M23" s="1918">
        <v>0</v>
      </c>
      <c r="N23" s="948">
        <v>0</v>
      </c>
      <c r="O23" s="6"/>
    </row>
    <row r="24" spans="1:15" ht="9.9" customHeight="1" thickBot="1">
      <c r="A24" s="2085"/>
      <c r="B24" s="552">
        <v>2009</v>
      </c>
      <c r="C24" s="1925">
        <v>0</v>
      </c>
      <c r="D24" s="1925">
        <v>0</v>
      </c>
      <c r="E24" s="1925">
        <v>0</v>
      </c>
      <c r="F24" s="1925">
        <v>0</v>
      </c>
      <c r="G24" s="1925">
        <v>0</v>
      </c>
      <c r="H24" s="1925">
        <v>0</v>
      </c>
      <c r="I24" s="1925">
        <v>0</v>
      </c>
      <c r="J24" s="1925">
        <v>0</v>
      </c>
      <c r="K24" s="1925">
        <v>0</v>
      </c>
      <c r="L24" s="1925">
        <v>0</v>
      </c>
      <c r="M24" s="1925">
        <v>0</v>
      </c>
      <c r="N24" s="1033">
        <v>0</v>
      </c>
      <c r="O24" s="6"/>
    </row>
    <row r="25" spans="1:15" ht="9.9" customHeight="1">
      <c r="A25" s="2102" t="s">
        <v>87</v>
      </c>
      <c r="B25" s="551">
        <v>2008</v>
      </c>
      <c r="C25" s="946">
        <v>15</v>
      </c>
      <c r="D25" s="1918">
        <v>15</v>
      </c>
      <c r="E25" s="1918">
        <v>5</v>
      </c>
      <c r="F25" s="1918">
        <v>5</v>
      </c>
      <c r="G25" s="1918">
        <v>5</v>
      </c>
      <c r="H25" s="1918">
        <v>5</v>
      </c>
      <c r="I25" s="1918">
        <v>5</v>
      </c>
      <c r="J25" s="1918">
        <v>5</v>
      </c>
      <c r="K25" s="1918">
        <v>5</v>
      </c>
      <c r="L25" s="1918">
        <v>5</v>
      </c>
      <c r="M25" s="1918">
        <v>10</v>
      </c>
      <c r="N25" s="948">
        <v>20</v>
      </c>
      <c r="O25" s="6"/>
    </row>
    <row r="26" spans="1:15" ht="9.9" customHeight="1" thickBot="1">
      <c r="A26" s="2103"/>
      <c r="B26" s="552">
        <v>2009</v>
      </c>
      <c r="C26" s="1491">
        <v>15</v>
      </c>
      <c r="D26" s="1919">
        <v>15</v>
      </c>
      <c r="E26" s="1919">
        <v>5</v>
      </c>
      <c r="F26" s="1919">
        <v>5</v>
      </c>
      <c r="G26" s="1919">
        <v>5</v>
      </c>
      <c r="H26" s="1919">
        <v>5</v>
      </c>
      <c r="I26" s="1919">
        <v>5</v>
      </c>
      <c r="J26" s="1919">
        <v>5</v>
      </c>
      <c r="K26" s="1919">
        <v>5</v>
      </c>
      <c r="L26" s="1919">
        <v>5</v>
      </c>
      <c r="M26" s="1919">
        <v>10</v>
      </c>
      <c r="N26" s="1492">
        <v>20</v>
      </c>
      <c r="O26" s="6"/>
    </row>
    <row r="27" spans="1:15" ht="9.9" customHeight="1">
      <c r="A27" s="2102" t="s">
        <v>88</v>
      </c>
      <c r="B27" s="551">
        <v>2008</v>
      </c>
      <c r="C27" s="946">
        <v>10</v>
      </c>
      <c r="D27" s="1918">
        <v>16</v>
      </c>
      <c r="E27" s="1918">
        <v>39</v>
      </c>
      <c r="F27" s="1918">
        <v>35</v>
      </c>
      <c r="G27" s="1918">
        <v>0</v>
      </c>
      <c r="H27" s="1918">
        <v>0</v>
      </c>
      <c r="I27" s="1918">
        <v>0</v>
      </c>
      <c r="J27" s="1918">
        <v>0</v>
      </c>
      <c r="K27" s="1918">
        <v>0</v>
      </c>
      <c r="L27" s="1918">
        <v>0</v>
      </c>
      <c r="M27" s="1918">
        <v>0</v>
      </c>
      <c r="N27" s="948">
        <v>0</v>
      </c>
      <c r="O27" s="6"/>
    </row>
    <row r="28" spans="1:15" ht="9.9" customHeight="1" thickBot="1">
      <c r="A28" s="2103"/>
      <c r="B28" s="552">
        <v>2009</v>
      </c>
      <c r="C28" s="1032">
        <v>0</v>
      </c>
      <c r="D28" s="1925">
        <v>0</v>
      </c>
      <c r="E28" s="1925">
        <v>0</v>
      </c>
      <c r="F28" s="1925">
        <v>0</v>
      </c>
      <c r="G28" s="1925">
        <v>0</v>
      </c>
      <c r="H28" s="1925">
        <v>0</v>
      </c>
      <c r="I28" s="1925">
        <v>0</v>
      </c>
      <c r="J28" s="1925">
        <v>0</v>
      </c>
      <c r="K28" s="1925">
        <v>0</v>
      </c>
      <c r="L28" s="1925">
        <v>0</v>
      </c>
      <c r="M28" s="1925">
        <v>0</v>
      </c>
      <c r="N28" s="1033">
        <v>0</v>
      </c>
      <c r="O28" s="6"/>
    </row>
    <row r="29" spans="1:15" ht="9.9" customHeight="1">
      <c r="A29" s="2102" t="s">
        <v>89</v>
      </c>
      <c r="B29" s="551">
        <v>2008</v>
      </c>
      <c r="C29" s="946">
        <v>15</v>
      </c>
      <c r="D29" s="1918">
        <v>15</v>
      </c>
      <c r="E29" s="1918">
        <v>5</v>
      </c>
      <c r="F29" s="1918">
        <v>5</v>
      </c>
      <c r="G29" s="1918">
        <v>5</v>
      </c>
      <c r="H29" s="1918">
        <v>5</v>
      </c>
      <c r="I29" s="1918">
        <v>5</v>
      </c>
      <c r="J29" s="1918">
        <v>5</v>
      </c>
      <c r="K29" s="1918">
        <v>5</v>
      </c>
      <c r="L29" s="1918">
        <v>5</v>
      </c>
      <c r="M29" s="1918">
        <v>10</v>
      </c>
      <c r="N29" s="948">
        <v>20</v>
      </c>
      <c r="O29" s="6"/>
    </row>
    <row r="30" spans="1:15" ht="9.9" customHeight="1" thickBot="1">
      <c r="A30" s="2103"/>
      <c r="B30" s="552">
        <v>2009</v>
      </c>
      <c r="C30" s="1491">
        <v>15</v>
      </c>
      <c r="D30" s="1919">
        <v>15</v>
      </c>
      <c r="E30" s="1919">
        <v>15</v>
      </c>
      <c r="F30" s="1919">
        <v>15</v>
      </c>
      <c r="G30" s="1919">
        <v>0</v>
      </c>
      <c r="H30" s="1919">
        <v>0</v>
      </c>
      <c r="I30" s="1919">
        <v>0</v>
      </c>
      <c r="J30" s="1919">
        <v>0</v>
      </c>
      <c r="K30" s="1919">
        <v>0</v>
      </c>
      <c r="L30" s="1919">
        <v>10</v>
      </c>
      <c r="M30" s="1919">
        <v>15</v>
      </c>
      <c r="N30" s="1492">
        <v>15</v>
      </c>
      <c r="O30" s="6"/>
    </row>
    <row r="31" spans="1:15" ht="9.9" customHeight="1">
      <c r="A31" s="2102" t="s">
        <v>90</v>
      </c>
      <c r="B31" s="551">
        <v>2008</v>
      </c>
      <c r="C31" s="946">
        <v>13</v>
      </c>
      <c r="D31" s="1918">
        <v>10</v>
      </c>
      <c r="E31" s="1918">
        <v>9</v>
      </c>
      <c r="F31" s="1918">
        <v>13</v>
      </c>
      <c r="G31" s="1918">
        <v>3</v>
      </c>
      <c r="H31" s="1918">
        <v>6</v>
      </c>
      <c r="I31" s="1918">
        <v>6</v>
      </c>
      <c r="J31" s="1918">
        <v>4</v>
      </c>
      <c r="K31" s="1918">
        <v>10</v>
      </c>
      <c r="L31" s="1918">
        <v>3</v>
      </c>
      <c r="M31" s="1918">
        <v>15</v>
      </c>
      <c r="N31" s="948">
        <v>8</v>
      </c>
      <c r="O31" s="6"/>
    </row>
    <row r="32" spans="1:15" ht="9.9" customHeight="1" thickBot="1">
      <c r="A32" s="2103"/>
      <c r="B32" s="552">
        <v>2009</v>
      </c>
      <c r="C32" s="1491">
        <v>20</v>
      </c>
      <c r="D32" s="1919">
        <v>15</v>
      </c>
      <c r="E32" s="1919">
        <v>10</v>
      </c>
      <c r="F32" s="1919">
        <v>0</v>
      </c>
      <c r="G32" s="1919">
        <v>0</v>
      </c>
      <c r="H32" s="1919">
        <v>0</v>
      </c>
      <c r="I32" s="1919">
        <v>0</v>
      </c>
      <c r="J32" s="1919">
        <v>0</v>
      </c>
      <c r="K32" s="1919">
        <v>18</v>
      </c>
      <c r="L32" s="1919">
        <v>8</v>
      </c>
      <c r="M32" s="1919">
        <v>19</v>
      </c>
      <c r="N32" s="1492">
        <v>10</v>
      </c>
      <c r="O32" s="6"/>
    </row>
    <row r="33" spans="1:15" ht="9.9" customHeight="1">
      <c r="A33" s="2102" t="s">
        <v>91</v>
      </c>
      <c r="B33" s="551">
        <v>2008</v>
      </c>
      <c r="C33" s="946">
        <v>15</v>
      </c>
      <c r="D33" s="1918">
        <v>15</v>
      </c>
      <c r="E33" s="1918">
        <v>5</v>
      </c>
      <c r="F33" s="1918">
        <v>5</v>
      </c>
      <c r="G33" s="1918">
        <v>5</v>
      </c>
      <c r="H33" s="1918">
        <v>5</v>
      </c>
      <c r="I33" s="1918">
        <v>5</v>
      </c>
      <c r="J33" s="1918">
        <v>5</v>
      </c>
      <c r="K33" s="1918">
        <v>5</v>
      </c>
      <c r="L33" s="1918">
        <v>5</v>
      </c>
      <c r="M33" s="1918">
        <v>10</v>
      </c>
      <c r="N33" s="948">
        <v>20</v>
      </c>
      <c r="O33" s="6"/>
    </row>
    <row r="34" spans="1:15" ht="9.9" customHeight="1" thickBot="1">
      <c r="A34" s="2103"/>
      <c r="B34" s="552">
        <v>2009</v>
      </c>
      <c r="C34" s="1491">
        <v>15</v>
      </c>
      <c r="D34" s="1919">
        <v>15</v>
      </c>
      <c r="E34" s="1919">
        <v>5</v>
      </c>
      <c r="F34" s="1919">
        <v>5</v>
      </c>
      <c r="G34" s="1919">
        <v>5</v>
      </c>
      <c r="H34" s="1919">
        <v>5</v>
      </c>
      <c r="I34" s="1919">
        <v>5</v>
      </c>
      <c r="J34" s="1919">
        <v>5</v>
      </c>
      <c r="K34" s="1919">
        <v>5</v>
      </c>
      <c r="L34" s="1919">
        <v>5</v>
      </c>
      <c r="M34" s="1919">
        <v>10</v>
      </c>
      <c r="N34" s="1492">
        <v>20</v>
      </c>
      <c r="O34" s="6"/>
    </row>
    <row r="35" spans="1:15" ht="9.9" customHeight="1">
      <c r="A35" s="2102" t="s">
        <v>92</v>
      </c>
      <c r="B35" s="551">
        <v>2008</v>
      </c>
      <c r="C35" s="946">
        <v>15</v>
      </c>
      <c r="D35" s="1918">
        <v>15</v>
      </c>
      <c r="E35" s="1918">
        <v>5</v>
      </c>
      <c r="F35" s="1918">
        <v>5</v>
      </c>
      <c r="G35" s="1918">
        <v>5</v>
      </c>
      <c r="H35" s="1918">
        <v>5</v>
      </c>
      <c r="I35" s="1918">
        <v>5</v>
      </c>
      <c r="J35" s="1918">
        <v>5</v>
      </c>
      <c r="K35" s="1918">
        <v>5</v>
      </c>
      <c r="L35" s="1918">
        <v>5</v>
      </c>
      <c r="M35" s="1918">
        <v>10</v>
      </c>
      <c r="N35" s="948">
        <v>20</v>
      </c>
      <c r="O35" s="6"/>
    </row>
    <row r="36" spans="1:15" ht="9.9" customHeight="1" thickBot="1">
      <c r="A36" s="2103"/>
      <c r="B36" s="552">
        <v>2009</v>
      </c>
      <c r="C36" s="1491">
        <v>0</v>
      </c>
      <c r="D36" s="1919">
        <v>0</v>
      </c>
      <c r="E36" s="1919">
        <v>0</v>
      </c>
      <c r="F36" s="1919">
        <v>0</v>
      </c>
      <c r="G36" s="1919">
        <v>0</v>
      </c>
      <c r="H36" s="1919">
        <v>0</v>
      </c>
      <c r="I36" s="1919">
        <v>0</v>
      </c>
      <c r="J36" s="1919">
        <v>0</v>
      </c>
      <c r="K36" s="1919">
        <v>0</v>
      </c>
      <c r="L36" s="1919">
        <v>0</v>
      </c>
      <c r="M36" s="1919">
        <v>0</v>
      </c>
      <c r="N36" s="1492">
        <v>0</v>
      </c>
      <c r="O36" s="6"/>
    </row>
    <row r="37" spans="1:15" ht="9.9" customHeight="1">
      <c r="A37" s="2102" t="s">
        <v>511</v>
      </c>
      <c r="B37" s="551">
        <v>2008</v>
      </c>
      <c r="C37" s="1931">
        <v>0</v>
      </c>
      <c r="D37" s="1923">
        <v>0</v>
      </c>
      <c r="E37" s="1923">
        <v>0</v>
      </c>
      <c r="F37" s="1923">
        <v>0</v>
      </c>
      <c r="G37" s="1923">
        <v>0</v>
      </c>
      <c r="H37" s="1923">
        <v>0</v>
      </c>
      <c r="I37" s="1923">
        <v>0</v>
      </c>
      <c r="J37" s="1923">
        <v>0</v>
      </c>
      <c r="K37" s="1923">
        <v>0</v>
      </c>
      <c r="L37" s="1923">
        <v>0</v>
      </c>
      <c r="M37" s="1923">
        <v>0</v>
      </c>
      <c r="N37" s="1924">
        <v>0</v>
      </c>
      <c r="O37" s="6"/>
    </row>
    <row r="38" spans="1:15" ht="9.9" customHeight="1" thickBot="1">
      <c r="A38" s="2103"/>
      <c r="B38" s="552">
        <v>2009</v>
      </c>
      <c r="C38" s="1491">
        <v>0</v>
      </c>
      <c r="D38" s="1919">
        <v>0</v>
      </c>
      <c r="E38" s="1919">
        <v>0</v>
      </c>
      <c r="F38" s="1919">
        <v>0</v>
      </c>
      <c r="G38" s="1919">
        <v>0</v>
      </c>
      <c r="H38" s="1919">
        <v>0</v>
      </c>
      <c r="I38" s="1919">
        <v>0</v>
      </c>
      <c r="J38" s="1919">
        <v>0</v>
      </c>
      <c r="K38" s="1919">
        <v>0</v>
      </c>
      <c r="L38" s="1919">
        <v>0</v>
      </c>
      <c r="M38" s="1919">
        <v>0</v>
      </c>
      <c r="N38" s="1492">
        <v>0</v>
      </c>
      <c r="O38" s="6"/>
    </row>
    <row r="39" spans="1:15" ht="9.9" customHeight="1">
      <c r="A39" s="2102" t="s">
        <v>93</v>
      </c>
      <c r="B39" s="551">
        <v>2008</v>
      </c>
      <c r="C39" s="946">
        <v>15</v>
      </c>
      <c r="D39" s="1918">
        <v>15</v>
      </c>
      <c r="E39" s="1918">
        <v>5</v>
      </c>
      <c r="F39" s="1918">
        <v>5</v>
      </c>
      <c r="G39" s="1918">
        <v>5</v>
      </c>
      <c r="H39" s="1918">
        <v>5</v>
      </c>
      <c r="I39" s="1918">
        <v>5</v>
      </c>
      <c r="J39" s="1918">
        <v>5</v>
      </c>
      <c r="K39" s="1918">
        <v>5</v>
      </c>
      <c r="L39" s="1918">
        <v>5</v>
      </c>
      <c r="M39" s="1918">
        <v>10</v>
      </c>
      <c r="N39" s="948">
        <v>20</v>
      </c>
      <c r="O39" s="6"/>
    </row>
    <row r="40" spans="1:15" ht="9.9" customHeight="1" thickBot="1">
      <c r="A40" s="2103"/>
      <c r="B40" s="552">
        <v>2009</v>
      </c>
      <c r="C40" s="1491">
        <v>15</v>
      </c>
      <c r="D40" s="1919">
        <v>15</v>
      </c>
      <c r="E40" s="1919">
        <v>5</v>
      </c>
      <c r="F40" s="1919">
        <v>5</v>
      </c>
      <c r="G40" s="1919">
        <v>5</v>
      </c>
      <c r="H40" s="1919">
        <v>5</v>
      </c>
      <c r="I40" s="1919">
        <v>5</v>
      </c>
      <c r="J40" s="1919">
        <v>5</v>
      </c>
      <c r="K40" s="1919">
        <v>5</v>
      </c>
      <c r="L40" s="1919">
        <v>5</v>
      </c>
      <c r="M40" s="1919">
        <v>10</v>
      </c>
      <c r="N40" s="1492">
        <v>20</v>
      </c>
      <c r="O40" s="6"/>
    </row>
    <row r="41" spans="1:15" ht="9.9" customHeight="1">
      <c r="A41" s="2102" t="s">
        <v>94</v>
      </c>
      <c r="B41" s="551">
        <v>2008</v>
      </c>
      <c r="C41" s="946">
        <v>15</v>
      </c>
      <c r="D41" s="1918">
        <v>15</v>
      </c>
      <c r="E41" s="1918">
        <v>5</v>
      </c>
      <c r="F41" s="1918">
        <v>5</v>
      </c>
      <c r="G41" s="1918">
        <v>5</v>
      </c>
      <c r="H41" s="1918">
        <v>5</v>
      </c>
      <c r="I41" s="1918">
        <v>5</v>
      </c>
      <c r="J41" s="1918">
        <v>5</v>
      </c>
      <c r="K41" s="1918">
        <v>5</v>
      </c>
      <c r="L41" s="1918">
        <v>5</v>
      </c>
      <c r="M41" s="1918">
        <v>10</v>
      </c>
      <c r="N41" s="948">
        <v>20</v>
      </c>
      <c r="O41" s="6"/>
    </row>
    <row r="42" spans="1:15" ht="9.9" customHeight="1" thickBot="1">
      <c r="A42" s="2103"/>
      <c r="B42" s="552">
        <v>2009</v>
      </c>
      <c r="C42" s="1491">
        <v>15</v>
      </c>
      <c r="D42" s="1919">
        <v>15</v>
      </c>
      <c r="E42" s="1919">
        <v>5</v>
      </c>
      <c r="F42" s="1919">
        <v>5</v>
      </c>
      <c r="G42" s="1919">
        <v>5</v>
      </c>
      <c r="H42" s="1919">
        <v>5</v>
      </c>
      <c r="I42" s="1919">
        <v>5</v>
      </c>
      <c r="J42" s="1919">
        <v>5</v>
      </c>
      <c r="K42" s="1919">
        <v>5</v>
      </c>
      <c r="L42" s="1919">
        <v>5</v>
      </c>
      <c r="M42" s="1919">
        <v>10</v>
      </c>
      <c r="N42" s="1492">
        <v>20</v>
      </c>
      <c r="O42" s="6"/>
    </row>
    <row r="43" spans="1:15" ht="9.9" customHeight="1">
      <c r="A43" s="2102" t="s">
        <v>95</v>
      </c>
      <c r="B43" s="551">
        <v>2008</v>
      </c>
      <c r="C43" s="946">
        <v>15</v>
      </c>
      <c r="D43" s="1918">
        <v>15</v>
      </c>
      <c r="E43" s="1918">
        <v>5</v>
      </c>
      <c r="F43" s="1918">
        <v>5</v>
      </c>
      <c r="G43" s="1918">
        <v>5</v>
      </c>
      <c r="H43" s="1918">
        <v>5</v>
      </c>
      <c r="I43" s="1918">
        <v>5</v>
      </c>
      <c r="J43" s="1918">
        <v>5</v>
      </c>
      <c r="K43" s="1918">
        <v>5</v>
      </c>
      <c r="L43" s="1918">
        <v>5</v>
      </c>
      <c r="M43" s="1918">
        <v>10</v>
      </c>
      <c r="N43" s="948">
        <v>20</v>
      </c>
      <c r="O43" s="6"/>
    </row>
    <row r="44" spans="1:15" ht="9.9" customHeight="1" thickBot="1">
      <c r="A44" s="2103"/>
      <c r="B44" s="552">
        <v>2009</v>
      </c>
      <c r="C44" s="1491">
        <v>15</v>
      </c>
      <c r="D44" s="1919">
        <v>15</v>
      </c>
      <c r="E44" s="1919">
        <v>15</v>
      </c>
      <c r="F44" s="1919">
        <v>15</v>
      </c>
      <c r="G44" s="1919">
        <v>0</v>
      </c>
      <c r="H44" s="1919">
        <v>0</v>
      </c>
      <c r="I44" s="1919">
        <v>0</v>
      </c>
      <c r="J44" s="1919">
        <v>0</v>
      </c>
      <c r="K44" s="1919">
        <v>0</v>
      </c>
      <c r="L44" s="1919">
        <v>10</v>
      </c>
      <c r="M44" s="1919">
        <v>15</v>
      </c>
      <c r="N44" s="1492">
        <v>15</v>
      </c>
      <c r="O44" s="6"/>
    </row>
    <row r="45" spans="1:15" ht="9.9" customHeight="1">
      <c r="A45" s="2102" t="s">
        <v>96</v>
      </c>
      <c r="B45" s="551">
        <v>2008</v>
      </c>
      <c r="C45" s="946">
        <v>15</v>
      </c>
      <c r="D45" s="1918">
        <v>15</v>
      </c>
      <c r="E45" s="1918">
        <v>5</v>
      </c>
      <c r="F45" s="1918">
        <v>5</v>
      </c>
      <c r="G45" s="1918">
        <v>5</v>
      </c>
      <c r="H45" s="1918">
        <v>5</v>
      </c>
      <c r="I45" s="1918">
        <v>5</v>
      </c>
      <c r="J45" s="1918">
        <v>5</v>
      </c>
      <c r="K45" s="1918">
        <v>5</v>
      </c>
      <c r="L45" s="1918">
        <v>5</v>
      </c>
      <c r="M45" s="1918">
        <v>10</v>
      </c>
      <c r="N45" s="948">
        <v>20</v>
      </c>
      <c r="O45" s="6"/>
    </row>
    <row r="46" spans="1:15" ht="9.9" customHeight="1" thickBot="1">
      <c r="A46" s="2103"/>
      <c r="B46" s="552">
        <v>2009</v>
      </c>
      <c r="C46" s="1491">
        <v>0</v>
      </c>
      <c r="D46" s="1919">
        <v>0</v>
      </c>
      <c r="E46" s="1919">
        <v>0</v>
      </c>
      <c r="F46" s="1919">
        <v>0</v>
      </c>
      <c r="G46" s="1919">
        <v>0</v>
      </c>
      <c r="H46" s="1919">
        <v>0</v>
      </c>
      <c r="I46" s="1919">
        <v>0</v>
      </c>
      <c r="J46" s="1919">
        <v>0</v>
      </c>
      <c r="K46" s="1919">
        <v>0</v>
      </c>
      <c r="L46" s="1919">
        <v>0</v>
      </c>
      <c r="M46" s="1919">
        <v>0</v>
      </c>
      <c r="N46" s="1492">
        <v>0</v>
      </c>
      <c r="O46" s="6"/>
    </row>
    <row r="47" spans="1:15" ht="9.9" customHeight="1">
      <c r="A47" s="2102" t="s">
        <v>97</v>
      </c>
      <c r="B47" s="551">
        <v>2008</v>
      </c>
      <c r="C47" s="946">
        <v>11</v>
      </c>
      <c r="D47" s="1918">
        <v>9</v>
      </c>
      <c r="E47" s="1918">
        <v>5</v>
      </c>
      <c r="F47" s="1918">
        <v>9</v>
      </c>
      <c r="G47" s="1918">
        <v>7</v>
      </c>
      <c r="H47" s="1918">
        <v>2</v>
      </c>
      <c r="I47" s="1918">
        <v>2</v>
      </c>
      <c r="J47" s="1918">
        <v>18</v>
      </c>
      <c r="K47" s="1918">
        <v>11</v>
      </c>
      <c r="L47" s="1918">
        <v>12</v>
      </c>
      <c r="M47" s="1918">
        <v>9</v>
      </c>
      <c r="N47" s="948">
        <v>5</v>
      </c>
      <c r="O47" s="6"/>
    </row>
    <row r="48" spans="1:15" ht="9.9" customHeight="1" thickBot="1">
      <c r="A48" s="2103"/>
      <c r="B48" s="552">
        <v>2009</v>
      </c>
      <c r="C48" s="1491">
        <v>59</v>
      </c>
      <c r="D48" s="1919">
        <v>0</v>
      </c>
      <c r="E48" s="1919">
        <v>0</v>
      </c>
      <c r="F48" s="1919">
        <v>0</v>
      </c>
      <c r="G48" s="1919">
        <v>0</v>
      </c>
      <c r="H48" s="1919">
        <v>0</v>
      </c>
      <c r="I48" s="1919">
        <v>26</v>
      </c>
      <c r="J48" s="1919">
        <v>0</v>
      </c>
      <c r="K48" s="1919">
        <v>0</v>
      </c>
      <c r="L48" s="1919">
        <v>0</v>
      </c>
      <c r="M48" s="1919">
        <v>0</v>
      </c>
      <c r="N48" s="1492">
        <v>0</v>
      </c>
      <c r="O48" s="6"/>
    </row>
    <row r="49" spans="1:15" ht="9.9" customHeight="1">
      <c r="A49" s="2102" t="s">
        <v>98</v>
      </c>
      <c r="B49" s="551">
        <v>2008</v>
      </c>
      <c r="C49" s="946">
        <v>0</v>
      </c>
      <c r="D49" s="1918">
        <v>0</v>
      </c>
      <c r="E49" s="1918">
        <v>0</v>
      </c>
      <c r="F49" s="1918">
        <v>0</v>
      </c>
      <c r="G49" s="1918">
        <v>39</v>
      </c>
      <c r="H49" s="1918">
        <v>61</v>
      </c>
      <c r="I49" s="1918">
        <v>0</v>
      </c>
      <c r="J49" s="1918">
        <v>0</v>
      </c>
      <c r="K49" s="1918">
        <v>0</v>
      </c>
      <c r="L49" s="1918">
        <v>0</v>
      </c>
      <c r="M49" s="1918">
        <v>0</v>
      </c>
      <c r="N49" s="948">
        <v>0</v>
      </c>
      <c r="O49" s="6"/>
    </row>
    <row r="50" spans="1:15" ht="9.9" customHeight="1" thickBot="1">
      <c r="A50" s="2103"/>
      <c r="B50" s="552">
        <v>2009</v>
      </c>
      <c r="C50" s="1491">
        <v>0</v>
      </c>
      <c r="D50" s="1919">
        <v>0</v>
      </c>
      <c r="E50" s="1919">
        <v>0</v>
      </c>
      <c r="F50" s="1919">
        <v>0</v>
      </c>
      <c r="G50" s="1919">
        <v>0</v>
      </c>
      <c r="H50" s="1919">
        <v>0</v>
      </c>
      <c r="I50" s="1919">
        <v>0</v>
      </c>
      <c r="J50" s="1919">
        <v>0</v>
      </c>
      <c r="K50" s="1919">
        <v>0</v>
      </c>
      <c r="L50" s="1919">
        <v>0</v>
      </c>
      <c r="M50" s="1919">
        <v>0</v>
      </c>
      <c r="N50" s="1492">
        <v>0</v>
      </c>
      <c r="O50" s="6"/>
    </row>
    <row r="51" spans="1:15" ht="9.9" customHeight="1">
      <c r="A51" s="2084" t="s">
        <v>99</v>
      </c>
      <c r="B51" s="551">
        <v>2008</v>
      </c>
      <c r="C51" s="946">
        <v>0</v>
      </c>
      <c r="D51" s="1918">
        <v>0</v>
      </c>
      <c r="E51" s="1918">
        <v>0</v>
      </c>
      <c r="F51" s="1918">
        <v>0</v>
      </c>
      <c r="G51" s="1918">
        <v>45</v>
      </c>
      <c r="H51" s="1918">
        <v>55</v>
      </c>
      <c r="I51" s="1918">
        <v>0</v>
      </c>
      <c r="J51" s="1918">
        <v>0</v>
      </c>
      <c r="K51" s="1918">
        <v>0</v>
      </c>
      <c r="L51" s="1918">
        <v>0</v>
      </c>
      <c r="M51" s="1918">
        <v>0</v>
      </c>
      <c r="N51" s="948">
        <v>0</v>
      </c>
      <c r="O51" s="6"/>
    </row>
    <row r="52" spans="1:15" ht="9.9" customHeight="1" thickBot="1">
      <c r="A52" s="2085"/>
      <c r="B52" s="552">
        <v>2009</v>
      </c>
      <c r="C52" s="1491">
        <v>0</v>
      </c>
      <c r="D52" s="1919">
        <v>0</v>
      </c>
      <c r="E52" s="1919">
        <v>0</v>
      </c>
      <c r="F52" s="1919">
        <v>0</v>
      </c>
      <c r="G52" s="1919">
        <v>0</v>
      </c>
      <c r="H52" s="1919">
        <v>0</v>
      </c>
      <c r="I52" s="1919">
        <v>0</v>
      </c>
      <c r="J52" s="1919">
        <v>0</v>
      </c>
      <c r="K52" s="1919">
        <v>0</v>
      </c>
      <c r="L52" s="1919">
        <v>0</v>
      </c>
      <c r="M52" s="1919">
        <v>0</v>
      </c>
      <c r="N52" s="1492">
        <v>0</v>
      </c>
      <c r="O52" s="6"/>
    </row>
    <row r="53" spans="1:15" ht="9.9" customHeight="1">
      <c r="A53" s="2102" t="s">
        <v>100</v>
      </c>
      <c r="B53" s="551">
        <v>2008</v>
      </c>
      <c r="C53" s="946">
        <v>15</v>
      </c>
      <c r="D53" s="1918">
        <v>15</v>
      </c>
      <c r="E53" s="1918">
        <v>5</v>
      </c>
      <c r="F53" s="1918">
        <v>5</v>
      </c>
      <c r="G53" s="1918">
        <v>5</v>
      </c>
      <c r="H53" s="1918">
        <v>5</v>
      </c>
      <c r="I53" s="1918">
        <v>5</v>
      </c>
      <c r="J53" s="1918">
        <v>5</v>
      </c>
      <c r="K53" s="1918">
        <v>5</v>
      </c>
      <c r="L53" s="1918">
        <v>5</v>
      </c>
      <c r="M53" s="1918">
        <v>10</v>
      </c>
      <c r="N53" s="948">
        <v>20</v>
      </c>
      <c r="O53" s="6"/>
    </row>
    <row r="54" spans="1:15" ht="9.9" customHeight="1" thickBot="1">
      <c r="A54" s="2103"/>
      <c r="B54" s="556">
        <v>2009</v>
      </c>
      <c r="C54" s="1830">
        <v>15</v>
      </c>
      <c r="D54" s="539">
        <v>15</v>
      </c>
      <c r="E54" s="539">
        <v>5</v>
      </c>
      <c r="F54" s="539">
        <v>5</v>
      </c>
      <c r="G54" s="539">
        <v>5</v>
      </c>
      <c r="H54" s="539">
        <v>5</v>
      </c>
      <c r="I54" s="539">
        <v>5</v>
      </c>
      <c r="J54" s="539">
        <v>5</v>
      </c>
      <c r="K54" s="539">
        <v>5</v>
      </c>
      <c r="L54" s="539">
        <v>5</v>
      </c>
      <c r="M54" s="539">
        <v>10</v>
      </c>
      <c r="N54" s="1831">
        <v>20</v>
      </c>
      <c r="O54" s="6"/>
    </row>
    <row r="55" spans="1:15" ht="9.9" customHeight="1">
      <c r="A55" s="2102" t="s">
        <v>512</v>
      </c>
      <c r="B55" s="551">
        <v>2008</v>
      </c>
      <c r="C55" s="207">
        <v>0</v>
      </c>
      <c r="D55" s="1934">
        <v>0</v>
      </c>
      <c r="E55" s="1934">
        <v>0</v>
      </c>
      <c r="F55" s="1934">
        <v>0</v>
      </c>
      <c r="G55" s="1934">
        <v>0</v>
      </c>
      <c r="H55" s="1934">
        <v>0</v>
      </c>
      <c r="I55" s="1934">
        <v>0</v>
      </c>
      <c r="J55" s="1934">
        <v>0</v>
      </c>
      <c r="K55" s="1934">
        <v>0</v>
      </c>
      <c r="L55" s="1934">
        <v>0</v>
      </c>
      <c r="M55" s="1934">
        <v>0</v>
      </c>
      <c r="N55" s="1935">
        <v>0</v>
      </c>
      <c r="O55" s="6"/>
    </row>
    <row r="56" spans="1:15" ht="9.9" customHeight="1" thickBot="1">
      <c r="A56" s="2103"/>
      <c r="B56" s="556">
        <v>2009</v>
      </c>
      <c r="C56" s="1830">
        <v>0</v>
      </c>
      <c r="D56" s="539">
        <v>0</v>
      </c>
      <c r="E56" s="539">
        <v>0</v>
      </c>
      <c r="F56" s="539">
        <v>0</v>
      </c>
      <c r="G56" s="539">
        <v>0</v>
      </c>
      <c r="H56" s="539">
        <v>0</v>
      </c>
      <c r="I56" s="539">
        <v>0</v>
      </c>
      <c r="J56" s="539">
        <v>0</v>
      </c>
      <c r="K56" s="539">
        <v>0</v>
      </c>
      <c r="L56" s="539">
        <v>0</v>
      </c>
      <c r="M56" s="539">
        <v>0</v>
      </c>
      <c r="N56" s="1831">
        <v>0</v>
      </c>
      <c r="O56" s="6"/>
    </row>
    <row r="57" spans="1:15" ht="9.9" customHeight="1">
      <c r="A57" s="2102" t="s">
        <v>101</v>
      </c>
      <c r="B57" s="555">
        <v>2008</v>
      </c>
      <c r="C57" s="1030">
        <v>13</v>
      </c>
      <c r="D57" s="1936">
        <v>9</v>
      </c>
      <c r="E57" s="1936">
        <v>13</v>
      </c>
      <c r="F57" s="1936">
        <v>10</v>
      </c>
      <c r="G57" s="1936">
        <v>9</v>
      </c>
      <c r="H57" s="1936">
        <v>9</v>
      </c>
      <c r="I57" s="1936">
        <v>5</v>
      </c>
      <c r="J57" s="1936">
        <v>5</v>
      </c>
      <c r="K57" s="1936">
        <v>9</v>
      </c>
      <c r="L57" s="1936">
        <v>7</v>
      </c>
      <c r="M57" s="1936">
        <v>7</v>
      </c>
      <c r="N57" s="1907">
        <v>4</v>
      </c>
      <c r="O57" s="6"/>
    </row>
    <row r="58" spans="1:15" ht="9.9" customHeight="1" thickBot="1">
      <c r="A58" s="2103"/>
      <c r="B58" s="556">
        <v>2009</v>
      </c>
      <c r="C58" s="1493">
        <v>24</v>
      </c>
      <c r="D58" s="1937">
        <v>12</v>
      </c>
      <c r="E58" s="1937">
        <v>6</v>
      </c>
      <c r="F58" s="1937">
        <v>6</v>
      </c>
      <c r="G58" s="1937">
        <v>6</v>
      </c>
      <c r="H58" s="1937">
        <v>0</v>
      </c>
      <c r="I58" s="1937">
        <v>7</v>
      </c>
      <c r="J58" s="1937">
        <v>0</v>
      </c>
      <c r="K58" s="1937">
        <v>11</v>
      </c>
      <c r="L58" s="1937">
        <v>10</v>
      </c>
      <c r="M58" s="1937">
        <v>12</v>
      </c>
      <c r="N58" s="1145">
        <v>6</v>
      </c>
      <c r="O58" s="6"/>
    </row>
    <row r="59" spans="1:15" ht="9.9" customHeight="1">
      <c r="A59" s="2254" t="s">
        <v>103</v>
      </c>
      <c r="B59" s="1020">
        <v>2008</v>
      </c>
      <c r="C59" s="1030">
        <v>2</v>
      </c>
      <c r="D59" s="1936">
        <v>6</v>
      </c>
      <c r="E59" s="1936">
        <v>5</v>
      </c>
      <c r="F59" s="1936">
        <v>4</v>
      </c>
      <c r="G59" s="1936">
        <v>6</v>
      </c>
      <c r="H59" s="1936">
        <v>3</v>
      </c>
      <c r="I59" s="1936">
        <v>4</v>
      </c>
      <c r="J59" s="1936">
        <v>8</v>
      </c>
      <c r="K59" s="1936">
        <v>15</v>
      </c>
      <c r="L59" s="1936">
        <v>14</v>
      </c>
      <c r="M59" s="1936">
        <v>15</v>
      </c>
      <c r="N59" s="1907">
        <v>18</v>
      </c>
      <c r="O59" s="6"/>
    </row>
    <row r="60" spans="1:15" ht="9.9" customHeight="1" thickBot="1">
      <c r="A60" s="2255"/>
      <c r="B60" s="1454">
        <v>2009</v>
      </c>
      <c r="C60" s="1493">
        <v>2</v>
      </c>
      <c r="D60" s="1937">
        <v>6</v>
      </c>
      <c r="E60" s="1937">
        <v>5</v>
      </c>
      <c r="F60" s="1937">
        <v>4</v>
      </c>
      <c r="G60" s="1937">
        <v>6</v>
      </c>
      <c r="H60" s="1937">
        <v>3</v>
      </c>
      <c r="I60" s="1937">
        <v>4</v>
      </c>
      <c r="J60" s="1937">
        <v>8</v>
      </c>
      <c r="K60" s="1937">
        <v>15</v>
      </c>
      <c r="L60" s="1937">
        <v>14</v>
      </c>
      <c r="M60" s="1937">
        <v>15</v>
      </c>
      <c r="N60" s="1145">
        <v>18</v>
      </c>
      <c r="O60" s="6"/>
    </row>
    <row r="61" spans="1:15" ht="9.9" customHeight="1">
      <c r="A61" s="2102" t="s">
        <v>513</v>
      </c>
      <c r="B61" s="555">
        <v>2008</v>
      </c>
      <c r="C61" s="191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1358">
        <v>0</v>
      </c>
      <c r="O61" s="6"/>
    </row>
    <row r="62" spans="1:15" ht="9.9" customHeight="1" thickBot="1">
      <c r="A62" s="2103"/>
      <c r="B62" s="556">
        <v>2009</v>
      </c>
      <c r="C62" s="1830">
        <v>0</v>
      </c>
      <c r="D62" s="539">
        <v>0</v>
      </c>
      <c r="E62" s="539">
        <v>0</v>
      </c>
      <c r="F62" s="539">
        <v>0</v>
      </c>
      <c r="G62" s="539">
        <v>0</v>
      </c>
      <c r="H62" s="539">
        <v>0</v>
      </c>
      <c r="I62" s="539">
        <v>0</v>
      </c>
      <c r="J62" s="539">
        <v>0</v>
      </c>
      <c r="K62" s="539">
        <v>0</v>
      </c>
      <c r="L62" s="539">
        <v>0</v>
      </c>
      <c r="M62" s="539">
        <v>0</v>
      </c>
      <c r="N62" s="1831">
        <v>0</v>
      </c>
      <c r="O62" s="6"/>
    </row>
    <row r="63" spans="1:15" ht="9.9" customHeight="1">
      <c r="A63" s="2102" t="s">
        <v>481</v>
      </c>
      <c r="B63" s="555">
        <v>2008</v>
      </c>
      <c r="C63" s="1030">
        <v>0</v>
      </c>
      <c r="D63" s="1936">
        <v>0</v>
      </c>
      <c r="E63" s="1936">
        <v>0</v>
      </c>
      <c r="F63" s="1936">
        <v>0</v>
      </c>
      <c r="G63" s="1936">
        <v>0</v>
      </c>
      <c r="H63" s="1936">
        <v>0</v>
      </c>
      <c r="I63" s="1936">
        <v>0</v>
      </c>
      <c r="J63" s="1936">
        <v>0</v>
      </c>
      <c r="K63" s="1936">
        <v>0</v>
      </c>
      <c r="L63" s="1936">
        <v>0</v>
      </c>
      <c r="M63" s="1936">
        <v>0</v>
      </c>
      <c r="N63" s="1907">
        <v>0</v>
      </c>
      <c r="O63" s="6"/>
    </row>
    <row r="64" spans="1:15" ht="9.9" customHeight="1" thickBot="1">
      <c r="A64" s="2103"/>
      <c r="B64" s="556">
        <v>2009</v>
      </c>
      <c r="C64" s="1830">
        <v>0</v>
      </c>
      <c r="D64" s="539">
        <v>0</v>
      </c>
      <c r="E64" s="539">
        <v>0</v>
      </c>
      <c r="F64" s="539">
        <v>0</v>
      </c>
      <c r="G64" s="539">
        <v>0</v>
      </c>
      <c r="H64" s="539">
        <v>0</v>
      </c>
      <c r="I64" s="539">
        <v>0</v>
      </c>
      <c r="J64" s="539">
        <v>0</v>
      </c>
      <c r="K64" s="539">
        <v>0</v>
      </c>
      <c r="L64" s="539">
        <v>0</v>
      </c>
      <c r="M64" s="539">
        <v>0</v>
      </c>
      <c r="N64" s="1831">
        <v>0</v>
      </c>
      <c r="O64" s="6"/>
    </row>
    <row r="65" spans="1:15" ht="9.9" customHeight="1">
      <c r="A65" s="2102" t="s">
        <v>514</v>
      </c>
      <c r="B65" s="555">
        <v>2008</v>
      </c>
      <c r="C65" s="1030">
        <v>0</v>
      </c>
      <c r="D65" s="1936">
        <v>0</v>
      </c>
      <c r="E65" s="1936">
        <v>0</v>
      </c>
      <c r="F65" s="1936">
        <v>0</v>
      </c>
      <c r="G65" s="1936">
        <v>0</v>
      </c>
      <c r="H65" s="1936">
        <v>0</v>
      </c>
      <c r="I65" s="1936">
        <v>0</v>
      </c>
      <c r="J65" s="1936">
        <v>0</v>
      </c>
      <c r="K65" s="1936">
        <v>0</v>
      </c>
      <c r="L65" s="1936">
        <v>0</v>
      </c>
      <c r="M65" s="1936">
        <v>0</v>
      </c>
      <c r="N65" s="1907">
        <v>0</v>
      </c>
      <c r="O65" s="6"/>
    </row>
    <row r="66" spans="1:15" ht="9.9" customHeight="1" thickBot="1">
      <c r="A66" s="2103"/>
      <c r="B66" s="556">
        <v>2009</v>
      </c>
      <c r="C66" s="1830">
        <v>0</v>
      </c>
      <c r="D66" s="539">
        <v>0</v>
      </c>
      <c r="E66" s="539">
        <v>0</v>
      </c>
      <c r="F66" s="539">
        <v>0</v>
      </c>
      <c r="G66" s="539">
        <v>0</v>
      </c>
      <c r="H66" s="539">
        <v>0</v>
      </c>
      <c r="I66" s="539">
        <v>0</v>
      </c>
      <c r="J66" s="539">
        <v>0</v>
      </c>
      <c r="K66" s="539">
        <v>0</v>
      </c>
      <c r="L66" s="539">
        <v>0</v>
      </c>
      <c r="M66" s="539">
        <v>0</v>
      </c>
      <c r="N66" s="1831">
        <v>0</v>
      </c>
      <c r="O66" s="6"/>
    </row>
    <row r="67" spans="1:15" ht="9.9" customHeight="1">
      <c r="A67" s="2102" t="s">
        <v>479</v>
      </c>
      <c r="B67" s="555">
        <v>2008</v>
      </c>
      <c r="C67" s="2250" t="s">
        <v>25</v>
      </c>
      <c r="D67" s="2251"/>
      <c r="E67" s="2251"/>
      <c r="F67" s="2251"/>
      <c r="G67" s="2251"/>
      <c r="H67" s="2251"/>
      <c r="I67" s="2251"/>
      <c r="J67" s="2251"/>
      <c r="K67" s="2251"/>
      <c r="L67" s="2251"/>
      <c r="M67" s="2251"/>
      <c r="N67" s="2252"/>
      <c r="O67" s="6"/>
    </row>
    <row r="68" spans="1:15" ht="9.9" customHeight="1" thickBot="1">
      <c r="A68" s="2103"/>
      <c r="B68" s="556">
        <v>2009</v>
      </c>
      <c r="C68" s="1938">
        <v>0</v>
      </c>
      <c r="D68" s="1939">
        <v>0</v>
      </c>
      <c r="E68" s="1939">
        <v>0</v>
      </c>
      <c r="F68" s="1939">
        <v>0</v>
      </c>
      <c r="G68" s="1939">
        <v>0</v>
      </c>
      <c r="H68" s="1939">
        <v>0</v>
      </c>
      <c r="I68" s="1939">
        <v>0</v>
      </c>
      <c r="J68" s="1939">
        <v>0</v>
      </c>
      <c r="K68" s="1939">
        <v>0</v>
      </c>
      <c r="L68" s="1939">
        <v>0</v>
      </c>
      <c r="M68" s="1939">
        <v>0</v>
      </c>
      <c r="N68" s="1940">
        <v>0</v>
      </c>
      <c r="O68" s="6"/>
    </row>
    <row r="69" spans="1:15" ht="9.9" customHeight="1">
      <c r="A69" s="2084" t="s">
        <v>104</v>
      </c>
      <c r="B69" s="1020">
        <v>2008</v>
      </c>
      <c r="C69" s="1030">
        <v>2</v>
      </c>
      <c r="D69" s="1936">
        <v>3</v>
      </c>
      <c r="E69" s="1936">
        <v>3.1</v>
      </c>
      <c r="F69" s="1936">
        <v>12.1</v>
      </c>
      <c r="G69" s="1936">
        <v>15.1</v>
      </c>
      <c r="H69" s="1936">
        <v>3</v>
      </c>
      <c r="I69" s="1936">
        <v>4</v>
      </c>
      <c r="J69" s="1936">
        <v>3</v>
      </c>
      <c r="K69" s="1936">
        <v>8</v>
      </c>
      <c r="L69" s="1936">
        <v>12</v>
      </c>
      <c r="M69" s="1936">
        <v>17</v>
      </c>
      <c r="N69" s="1907">
        <v>18</v>
      </c>
      <c r="O69" s="6"/>
    </row>
    <row r="70" spans="1:15" ht="9.9" customHeight="1" thickBot="1">
      <c r="A70" s="2085"/>
      <c r="B70" s="1021">
        <v>2009</v>
      </c>
      <c r="C70" s="1830">
        <v>0</v>
      </c>
      <c r="D70" s="539">
        <v>0</v>
      </c>
      <c r="E70" s="539">
        <v>0</v>
      </c>
      <c r="F70" s="539">
        <v>0</v>
      </c>
      <c r="G70" s="539">
        <v>0</v>
      </c>
      <c r="H70" s="539">
        <v>0</v>
      </c>
      <c r="I70" s="539">
        <v>0</v>
      </c>
      <c r="J70" s="539">
        <v>0</v>
      </c>
      <c r="K70" s="539">
        <v>0</v>
      </c>
      <c r="L70" s="539">
        <v>0</v>
      </c>
      <c r="M70" s="539">
        <v>0</v>
      </c>
      <c r="N70" s="1831">
        <v>0</v>
      </c>
      <c r="O70" s="6"/>
    </row>
    <row r="71" spans="1:15" ht="9.9" customHeight="1">
      <c r="A71" s="2102" t="s">
        <v>515</v>
      </c>
      <c r="B71" s="555">
        <v>2008</v>
      </c>
      <c r="C71" s="191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1358">
        <v>0</v>
      </c>
      <c r="O71" s="6"/>
    </row>
    <row r="72" spans="1:15" ht="9.9" customHeight="1" thickBot="1">
      <c r="A72" s="2103"/>
      <c r="B72" s="556">
        <v>2009</v>
      </c>
      <c r="C72" s="1830">
        <v>0</v>
      </c>
      <c r="D72" s="539">
        <v>0</v>
      </c>
      <c r="E72" s="539">
        <v>0</v>
      </c>
      <c r="F72" s="539">
        <v>0</v>
      </c>
      <c r="G72" s="539">
        <v>0</v>
      </c>
      <c r="H72" s="539">
        <v>0</v>
      </c>
      <c r="I72" s="539">
        <v>0</v>
      </c>
      <c r="J72" s="539">
        <v>0</v>
      </c>
      <c r="K72" s="539">
        <v>0</v>
      </c>
      <c r="L72" s="539">
        <v>0</v>
      </c>
      <c r="M72" s="539">
        <v>0</v>
      </c>
      <c r="N72" s="1831">
        <v>0</v>
      </c>
      <c r="O72" s="6"/>
    </row>
    <row r="73" spans="1:15" ht="9.9" customHeight="1">
      <c r="A73" s="2157" t="s">
        <v>102</v>
      </c>
      <c r="B73" s="555">
        <v>2008</v>
      </c>
      <c r="C73" s="1030">
        <v>23.5</v>
      </c>
      <c r="D73" s="1936">
        <v>0.9</v>
      </c>
      <c r="E73" s="1936">
        <v>0</v>
      </c>
      <c r="F73" s="1936">
        <v>0</v>
      </c>
      <c r="G73" s="1936">
        <v>75.6</v>
      </c>
      <c r="H73" s="1936">
        <v>0</v>
      </c>
      <c r="I73" s="1936">
        <v>0</v>
      </c>
      <c r="J73" s="1936">
        <v>0</v>
      </c>
      <c r="K73" s="1936">
        <v>0</v>
      </c>
      <c r="L73" s="1936">
        <v>0</v>
      </c>
      <c r="M73" s="1936">
        <v>0</v>
      </c>
      <c r="N73" s="1907">
        <v>0</v>
      </c>
      <c r="O73" s="6"/>
    </row>
    <row r="74" spans="1:15" ht="9.9" customHeight="1" thickBot="1">
      <c r="A74" s="2158"/>
      <c r="B74" s="556">
        <v>2009</v>
      </c>
      <c r="C74" s="1493">
        <v>0</v>
      </c>
      <c r="D74" s="1937">
        <v>0</v>
      </c>
      <c r="E74" s="1937">
        <v>100</v>
      </c>
      <c r="F74" s="1937">
        <v>0</v>
      </c>
      <c r="G74" s="1937">
        <v>0</v>
      </c>
      <c r="H74" s="1937">
        <v>0</v>
      </c>
      <c r="I74" s="1937">
        <v>0</v>
      </c>
      <c r="J74" s="1937">
        <v>0</v>
      </c>
      <c r="K74" s="1937">
        <v>0</v>
      </c>
      <c r="L74" s="1937">
        <v>0</v>
      </c>
      <c r="M74" s="1937">
        <v>0</v>
      </c>
      <c r="N74" s="1145">
        <v>0</v>
      </c>
      <c r="O74" s="6"/>
    </row>
    <row r="75" spans="1:15" ht="9.9" customHeight="1">
      <c r="A75" s="2157" t="s">
        <v>516</v>
      </c>
      <c r="B75" s="555">
        <v>2008</v>
      </c>
      <c r="C75" s="1030">
        <v>0</v>
      </c>
      <c r="D75" s="1936">
        <v>0</v>
      </c>
      <c r="E75" s="1936">
        <v>0</v>
      </c>
      <c r="F75" s="1936">
        <v>0</v>
      </c>
      <c r="G75" s="1936">
        <v>0</v>
      </c>
      <c r="H75" s="1936">
        <v>0</v>
      </c>
      <c r="I75" s="1936">
        <v>0</v>
      </c>
      <c r="J75" s="1936">
        <v>0</v>
      </c>
      <c r="K75" s="1936">
        <v>0</v>
      </c>
      <c r="L75" s="1936">
        <v>0</v>
      </c>
      <c r="M75" s="1936">
        <v>0</v>
      </c>
      <c r="N75" s="1907">
        <v>0</v>
      </c>
      <c r="O75" s="6"/>
    </row>
    <row r="76" spans="1:15" ht="9.9" customHeight="1" thickBot="1">
      <c r="A76" s="2158"/>
      <c r="B76" s="556">
        <v>2009</v>
      </c>
      <c r="C76" s="1830">
        <v>0</v>
      </c>
      <c r="D76" s="539">
        <v>0</v>
      </c>
      <c r="E76" s="539">
        <v>0</v>
      </c>
      <c r="F76" s="539">
        <v>0</v>
      </c>
      <c r="G76" s="539">
        <v>0</v>
      </c>
      <c r="H76" s="539">
        <v>0</v>
      </c>
      <c r="I76" s="539">
        <v>0</v>
      </c>
      <c r="J76" s="539">
        <v>0</v>
      </c>
      <c r="K76" s="539">
        <v>0</v>
      </c>
      <c r="L76" s="539">
        <v>0</v>
      </c>
      <c r="M76" s="539">
        <v>0</v>
      </c>
      <c r="N76" s="1831">
        <v>0</v>
      </c>
      <c r="O76" s="6"/>
    </row>
    <row r="77" ht="9.9" customHeight="1">
      <c r="A77" s="237" t="s">
        <v>586</v>
      </c>
    </row>
  </sheetData>
  <mergeCells count="39">
    <mergeCell ref="A71:A72"/>
    <mergeCell ref="A53:A54"/>
    <mergeCell ref="A55:A56"/>
    <mergeCell ref="A57:A58"/>
    <mergeCell ref="A59:A60"/>
    <mergeCell ref="A63:A64"/>
    <mergeCell ref="A51:A52"/>
    <mergeCell ref="A65:A66"/>
    <mergeCell ref="A67:A68"/>
    <mergeCell ref="A69:A70"/>
    <mergeCell ref="A37:A38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C67:N67"/>
    <mergeCell ref="A1:J1"/>
    <mergeCell ref="A75:A76"/>
    <mergeCell ref="A73:A7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rintOptions/>
  <pageMargins left="0.75" right="0.75" top="0.32" bottom="0.59" header="0.18" footer="0.22"/>
  <pageSetup horizontalDpi="1200" verticalDpi="12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workbookViewId="0" topLeftCell="A26">
      <selection activeCell="A45" sqref="A45:XFD116"/>
    </sheetView>
  </sheetViews>
  <sheetFormatPr defaultColWidth="8.8515625" defaultRowHeight="12.75"/>
  <cols>
    <col min="1" max="1" width="41.8515625" style="3" customWidth="1"/>
    <col min="2" max="2" width="10.140625" style="3" customWidth="1"/>
    <col min="3" max="3" width="10.00390625" style="3" customWidth="1"/>
    <col min="4" max="5" width="7.8515625" style="3" customWidth="1"/>
    <col min="6" max="6" width="6.7109375" style="3" customWidth="1"/>
    <col min="7" max="7" width="8.28125" style="3" customWidth="1"/>
    <col min="8" max="9" width="8.7109375" style="3" customWidth="1"/>
    <col min="10" max="11" width="6.7109375" style="3" customWidth="1"/>
    <col min="12" max="13" width="6.57421875" style="3" customWidth="1"/>
    <col min="14" max="15" width="8.8515625" style="1887" customWidth="1"/>
    <col min="16" max="16384" width="8.8515625" style="3" customWidth="1"/>
  </cols>
  <sheetData>
    <row r="1" spans="1:13" ht="24" customHeight="1" thickBot="1">
      <c r="A1" s="2139" t="s">
        <v>932</v>
      </c>
      <c r="B1" s="2139"/>
      <c r="C1" s="2139"/>
      <c r="D1" s="2139"/>
      <c r="E1" s="2139"/>
      <c r="F1" s="2139"/>
      <c r="G1" s="2139"/>
      <c r="H1" s="2139"/>
      <c r="I1" s="2139"/>
      <c r="M1" s="129" t="s">
        <v>50</v>
      </c>
    </row>
    <row r="2" spans="1:13" ht="39.6" customHeight="1" thickBot="1">
      <c r="A2" s="2260" t="s">
        <v>20</v>
      </c>
      <c r="B2" s="2256" t="s">
        <v>81</v>
      </c>
      <c r="C2" s="2262"/>
      <c r="D2" s="2263" t="s">
        <v>816</v>
      </c>
      <c r="E2" s="2257"/>
      <c r="F2" s="2264" t="s">
        <v>58</v>
      </c>
      <c r="G2" s="2257"/>
      <c r="H2" s="2256" t="s">
        <v>47</v>
      </c>
      <c r="I2" s="2257"/>
      <c r="J2" s="2258" t="s">
        <v>48</v>
      </c>
      <c r="K2" s="2259"/>
      <c r="L2" s="2258" t="s">
        <v>49</v>
      </c>
      <c r="M2" s="2259"/>
    </row>
    <row r="3" spans="1:13" ht="19.2" customHeight="1" thickBot="1">
      <c r="A3" s="2261"/>
      <c r="B3" s="1455">
        <v>2008</v>
      </c>
      <c r="C3" s="1456">
        <v>2009</v>
      </c>
      <c r="D3" s="1455">
        <v>2008</v>
      </c>
      <c r="E3" s="1456">
        <v>2009</v>
      </c>
      <c r="F3" s="83">
        <v>2008</v>
      </c>
      <c r="G3" s="113">
        <v>2009</v>
      </c>
      <c r="H3" s="1455">
        <v>2008</v>
      </c>
      <c r="I3" s="1456">
        <v>2009</v>
      </c>
      <c r="J3" s="1455">
        <v>2008</v>
      </c>
      <c r="K3" s="1456">
        <v>2009</v>
      </c>
      <c r="L3" s="557">
        <v>2008</v>
      </c>
      <c r="M3" s="558">
        <v>2009</v>
      </c>
    </row>
    <row r="4" spans="1:15" ht="15" customHeight="1">
      <c r="A4" s="1453" t="s">
        <v>779</v>
      </c>
      <c r="B4" s="104">
        <v>0</v>
      </c>
      <c r="C4" s="96">
        <v>0</v>
      </c>
      <c r="D4" s="104">
        <v>0</v>
      </c>
      <c r="E4" s="96">
        <v>0</v>
      </c>
      <c r="F4" s="104">
        <v>0</v>
      </c>
      <c r="G4" s="96">
        <v>0</v>
      </c>
      <c r="H4" s="104">
        <v>0</v>
      </c>
      <c r="I4" s="96">
        <v>0</v>
      </c>
      <c r="J4" s="104">
        <v>0</v>
      </c>
      <c r="K4" s="96">
        <v>0</v>
      </c>
      <c r="L4" s="104">
        <v>0</v>
      </c>
      <c r="M4" s="160">
        <v>0</v>
      </c>
      <c r="N4" s="1888">
        <f>B4+D4+F4+H4+J4+L4</f>
        <v>0</v>
      </c>
      <c r="O4" s="1888">
        <f>C4+E4+G4+I4+K4+M4</f>
        <v>0</v>
      </c>
    </row>
    <row r="5" spans="1:15" ht="15" customHeight="1">
      <c r="A5" s="408" t="s">
        <v>83</v>
      </c>
      <c r="B5" s="59">
        <v>30</v>
      </c>
      <c r="C5" s="60">
        <v>30</v>
      </c>
      <c r="D5" s="59">
        <v>0</v>
      </c>
      <c r="E5" s="60">
        <v>0</v>
      </c>
      <c r="F5" s="59">
        <v>10</v>
      </c>
      <c r="G5" s="60">
        <v>10</v>
      </c>
      <c r="H5" s="59">
        <v>60</v>
      </c>
      <c r="I5" s="60">
        <v>60</v>
      </c>
      <c r="J5" s="59">
        <v>0</v>
      </c>
      <c r="K5" s="60">
        <v>0</v>
      </c>
      <c r="L5" s="59">
        <v>0</v>
      </c>
      <c r="M5" s="60">
        <v>0</v>
      </c>
      <c r="N5" s="1888">
        <f>B5+D5+F5+H5+J5+L5</f>
        <v>100</v>
      </c>
      <c r="O5" s="1888">
        <f>C5+E5+G5+I5+K5+M5</f>
        <v>100</v>
      </c>
    </row>
    <row r="6" spans="1:15" ht="15" customHeight="1">
      <c r="A6" s="408" t="s">
        <v>501</v>
      </c>
      <c r="B6" s="59">
        <v>0</v>
      </c>
      <c r="C6" s="60">
        <v>0</v>
      </c>
      <c r="D6" s="59">
        <v>0</v>
      </c>
      <c r="E6" s="60">
        <v>0</v>
      </c>
      <c r="F6" s="59">
        <v>0</v>
      </c>
      <c r="G6" s="60">
        <v>0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1888">
        <f>B6+D6+F6+H6+J6+L6</f>
        <v>0</v>
      </c>
      <c r="O6" s="1888">
        <f aca="true" t="shared" si="0" ref="O6:O40">C6+E6+G6+I6+K6+M6</f>
        <v>0</v>
      </c>
    </row>
    <row r="7" spans="1:15" ht="15" customHeight="1">
      <c r="A7" s="408" t="s">
        <v>502</v>
      </c>
      <c r="B7" s="59">
        <v>0</v>
      </c>
      <c r="C7" s="60">
        <v>0</v>
      </c>
      <c r="D7" s="59">
        <v>0</v>
      </c>
      <c r="E7" s="60">
        <v>0</v>
      </c>
      <c r="F7" s="59">
        <v>0</v>
      </c>
      <c r="G7" s="60">
        <v>0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1888">
        <f aca="true" t="shared" si="1" ref="N7:N40">B7+D7+F7+H7+J7+L7</f>
        <v>0</v>
      </c>
      <c r="O7" s="1888">
        <f t="shared" si="0"/>
        <v>0</v>
      </c>
    </row>
    <row r="8" spans="1:15" ht="15" customHeight="1">
      <c r="A8" s="409" t="s">
        <v>482</v>
      </c>
      <c r="B8" s="59">
        <v>0</v>
      </c>
      <c r="C8" s="60">
        <v>0</v>
      </c>
      <c r="D8" s="59">
        <v>0</v>
      </c>
      <c r="E8" s="60">
        <v>0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1888">
        <f t="shared" si="1"/>
        <v>0</v>
      </c>
      <c r="O8" s="1888">
        <f t="shared" si="0"/>
        <v>0</v>
      </c>
    </row>
    <row r="9" spans="1:15" ht="15" customHeight="1">
      <c r="A9" s="408" t="s">
        <v>84</v>
      </c>
      <c r="B9" s="59">
        <v>0</v>
      </c>
      <c r="C9" s="60">
        <v>0</v>
      </c>
      <c r="D9" s="59">
        <v>0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1888">
        <f t="shared" si="1"/>
        <v>0</v>
      </c>
      <c r="O9" s="1888">
        <f t="shared" si="0"/>
        <v>0</v>
      </c>
    </row>
    <row r="10" spans="1:15" ht="15" customHeight="1">
      <c r="A10" s="410" t="s">
        <v>85</v>
      </c>
      <c r="B10" s="59">
        <v>0</v>
      </c>
      <c r="C10" s="60">
        <v>0</v>
      </c>
      <c r="D10" s="59">
        <v>0</v>
      </c>
      <c r="E10" s="60">
        <v>0</v>
      </c>
      <c r="F10" s="59">
        <v>0</v>
      </c>
      <c r="G10" s="60">
        <v>0</v>
      </c>
      <c r="H10" s="59">
        <v>0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1888">
        <f t="shared" si="1"/>
        <v>0</v>
      </c>
      <c r="O10" s="1888">
        <f t="shared" si="0"/>
        <v>0</v>
      </c>
    </row>
    <row r="11" spans="1:15" ht="15" customHeight="1">
      <c r="A11" s="410" t="s">
        <v>503</v>
      </c>
      <c r="B11" s="59">
        <v>0</v>
      </c>
      <c r="C11" s="60">
        <v>0</v>
      </c>
      <c r="D11" s="59">
        <v>0</v>
      </c>
      <c r="E11" s="60">
        <v>0</v>
      </c>
      <c r="F11" s="59">
        <v>0</v>
      </c>
      <c r="G11" s="60">
        <v>0</v>
      </c>
      <c r="H11" s="59">
        <v>0</v>
      </c>
      <c r="I11" s="60">
        <v>0</v>
      </c>
      <c r="J11" s="59">
        <v>0</v>
      </c>
      <c r="K11" s="60">
        <v>0</v>
      </c>
      <c r="L11" s="59">
        <v>0</v>
      </c>
      <c r="M11" s="60">
        <v>0</v>
      </c>
      <c r="N11" s="1888">
        <f t="shared" si="1"/>
        <v>0</v>
      </c>
      <c r="O11" s="1888">
        <f t="shared" si="0"/>
        <v>0</v>
      </c>
    </row>
    <row r="12" spans="1:15" ht="15" customHeight="1">
      <c r="A12" s="410" t="s">
        <v>504</v>
      </c>
      <c r="B12" s="59">
        <v>0</v>
      </c>
      <c r="C12" s="60">
        <v>0</v>
      </c>
      <c r="D12" s="59">
        <v>0</v>
      </c>
      <c r="E12" s="60">
        <v>0</v>
      </c>
      <c r="F12" s="59">
        <v>0</v>
      </c>
      <c r="G12" s="60">
        <v>0</v>
      </c>
      <c r="H12" s="59">
        <v>0</v>
      </c>
      <c r="I12" s="60">
        <v>0</v>
      </c>
      <c r="J12" s="59">
        <v>0</v>
      </c>
      <c r="K12" s="60">
        <v>0</v>
      </c>
      <c r="L12" s="59">
        <v>0</v>
      </c>
      <c r="M12" s="60">
        <v>0</v>
      </c>
      <c r="N12" s="1888">
        <f t="shared" si="1"/>
        <v>0</v>
      </c>
      <c r="O12" s="1888">
        <f t="shared" si="0"/>
        <v>0</v>
      </c>
    </row>
    <row r="13" spans="1:15" ht="15" customHeight="1">
      <c r="A13" s="511" t="s">
        <v>510</v>
      </c>
      <c r="B13" s="59">
        <v>0</v>
      </c>
      <c r="C13" s="60">
        <v>0</v>
      </c>
      <c r="D13" s="59">
        <v>0</v>
      </c>
      <c r="E13" s="60">
        <v>0</v>
      </c>
      <c r="F13" s="59">
        <v>0</v>
      </c>
      <c r="G13" s="60">
        <v>0</v>
      </c>
      <c r="H13" s="59">
        <v>0</v>
      </c>
      <c r="I13" s="60">
        <v>0</v>
      </c>
      <c r="J13" s="59">
        <v>0</v>
      </c>
      <c r="K13" s="60">
        <v>0</v>
      </c>
      <c r="L13" s="59">
        <v>0</v>
      </c>
      <c r="M13" s="60">
        <v>0</v>
      </c>
      <c r="N13" s="1888">
        <f t="shared" si="1"/>
        <v>0</v>
      </c>
      <c r="O13" s="1888">
        <f t="shared" si="0"/>
        <v>0</v>
      </c>
    </row>
    <row r="14" spans="1:15" ht="15" customHeight="1">
      <c r="A14" s="411" t="s">
        <v>86</v>
      </c>
      <c r="B14" s="59">
        <v>0</v>
      </c>
      <c r="C14" s="60">
        <v>0</v>
      </c>
      <c r="D14" s="59">
        <v>0</v>
      </c>
      <c r="E14" s="60">
        <v>0</v>
      </c>
      <c r="F14" s="59">
        <v>0</v>
      </c>
      <c r="G14" s="60">
        <v>0</v>
      </c>
      <c r="H14" s="59">
        <v>0</v>
      </c>
      <c r="I14" s="60">
        <v>0</v>
      </c>
      <c r="J14" s="59">
        <v>0</v>
      </c>
      <c r="K14" s="60">
        <v>0</v>
      </c>
      <c r="L14" s="59">
        <v>0</v>
      </c>
      <c r="M14" s="60">
        <v>0</v>
      </c>
      <c r="N14" s="1888">
        <f t="shared" si="1"/>
        <v>0</v>
      </c>
      <c r="O14" s="1888">
        <f t="shared" si="0"/>
        <v>0</v>
      </c>
    </row>
    <row r="15" spans="1:15" ht="15" customHeight="1">
      <c r="A15" s="411" t="s">
        <v>87</v>
      </c>
      <c r="B15" s="59">
        <v>2</v>
      </c>
      <c r="C15" s="60">
        <v>2</v>
      </c>
      <c r="D15" s="59">
        <v>0</v>
      </c>
      <c r="E15" s="60">
        <v>0</v>
      </c>
      <c r="F15" s="59">
        <v>3</v>
      </c>
      <c r="G15" s="60">
        <v>3</v>
      </c>
      <c r="H15" s="59">
        <v>95</v>
      </c>
      <c r="I15" s="60">
        <v>95</v>
      </c>
      <c r="J15" s="59">
        <v>0</v>
      </c>
      <c r="K15" s="60">
        <v>0</v>
      </c>
      <c r="L15" s="59">
        <v>0</v>
      </c>
      <c r="M15" s="60">
        <v>0</v>
      </c>
      <c r="N15" s="1888">
        <f t="shared" si="1"/>
        <v>100</v>
      </c>
      <c r="O15" s="1888">
        <f t="shared" si="0"/>
        <v>100</v>
      </c>
    </row>
    <row r="16" spans="1:15" ht="15" customHeight="1">
      <c r="A16" s="411" t="s">
        <v>88</v>
      </c>
      <c r="B16" s="59">
        <v>45</v>
      </c>
      <c r="C16" s="60">
        <v>0</v>
      </c>
      <c r="D16" s="59">
        <v>15</v>
      </c>
      <c r="E16" s="60">
        <v>0</v>
      </c>
      <c r="F16" s="59">
        <v>40</v>
      </c>
      <c r="G16" s="60">
        <v>0</v>
      </c>
      <c r="H16" s="59">
        <v>0</v>
      </c>
      <c r="I16" s="60">
        <v>0</v>
      </c>
      <c r="J16" s="59">
        <v>0</v>
      </c>
      <c r="K16" s="60">
        <v>0</v>
      </c>
      <c r="L16" s="59">
        <v>0</v>
      </c>
      <c r="M16" s="60">
        <v>0</v>
      </c>
      <c r="N16" s="1888">
        <f t="shared" si="1"/>
        <v>100</v>
      </c>
      <c r="O16" s="1888">
        <f t="shared" si="0"/>
        <v>0</v>
      </c>
    </row>
    <row r="17" spans="1:15" ht="15" customHeight="1">
      <c r="A17" s="411" t="s">
        <v>89</v>
      </c>
      <c r="B17" s="59">
        <v>2</v>
      </c>
      <c r="C17" s="60">
        <v>2</v>
      </c>
      <c r="D17" s="59">
        <v>0</v>
      </c>
      <c r="E17" s="60">
        <v>0</v>
      </c>
      <c r="F17" s="59">
        <v>3</v>
      </c>
      <c r="G17" s="60">
        <v>3</v>
      </c>
      <c r="H17" s="59">
        <v>95</v>
      </c>
      <c r="I17" s="60">
        <v>95</v>
      </c>
      <c r="J17" s="59">
        <v>0</v>
      </c>
      <c r="K17" s="60">
        <v>0</v>
      </c>
      <c r="L17" s="59">
        <v>0</v>
      </c>
      <c r="M17" s="60">
        <v>0</v>
      </c>
      <c r="N17" s="1888">
        <f t="shared" si="1"/>
        <v>100</v>
      </c>
      <c r="O17" s="1888">
        <f t="shared" si="0"/>
        <v>100</v>
      </c>
    </row>
    <row r="18" spans="1:15" ht="15" customHeight="1">
      <c r="A18" s="411" t="s">
        <v>90</v>
      </c>
      <c r="B18" s="59">
        <v>45</v>
      </c>
      <c r="C18" s="60">
        <v>45</v>
      </c>
      <c r="D18" s="59">
        <v>15</v>
      </c>
      <c r="E18" s="60">
        <v>15</v>
      </c>
      <c r="F18" s="59">
        <v>40</v>
      </c>
      <c r="G18" s="60">
        <v>40</v>
      </c>
      <c r="H18" s="59">
        <v>0</v>
      </c>
      <c r="I18" s="60">
        <v>0</v>
      </c>
      <c r="J18" s="59">
        <v>0</v>
      </c>
      <c r="K18" s="60">
        <v>0</v>
      </c>
      <c r="L18" s="59">
        <v>0</v>
      </c>
      <c r="M18" s="60">
        <v>0</v>
      </c>
      <c r="N18" s="1888">
        <f t="shared" si="1"/>
        <v>100</v>
      </c>
      <c r="O18" s="1888">
        <f t="shared" si="0"/>
        <v>100</v>
      </c>
    </row>
    <row r="19" spans="1:15" ht="15" customHeight="1">
      <c r="A19" s="411" t="s">
        <v>91</v>
      </c>
      <c r="B19" s="59">
        <v>2</v>
      </c>
      <c r="C19" s="60">
        <v>2</v>
      </c>
      <c r="D19" s="59">
        <v>0</v>
      </c>
      <c r="E19" s="60">
        <v>0</v>
      </c>
      <c r="F19" s="59">
        <v>3</v>
      </c>
      <c r="G19" s="60">
        <v>3</v>
      </c>
      <c r="H19" s="59">
        <v>95</v>
      </c>
      <c r="I19" s="60">
        <v>95</v>
      </c>
      <c r="J19" s="59">
        <v>0</v>
      </c>
      <c r="K19" s="60">
        <v>0</v>
      </c>
      <c r="L19" s="59">
        <v>0</v>
      </c>
      <c r="M19" s="60">
        <v>0</v>
      </c>
      <c r="N19" s="1888">
        <f t="shared" si="1"/>
        <v>100</v>
      </c>
      <c r="O19" s="1888">
        <f t="shared" si="0"/>
        <v>100</v>
      </c>
    </row>
    <row r="20" spans="1:15" ht="15" customHeight="1">
      <c r="A20" s="411" t="s">
        <v>92</v>
      </c>
      <c r="B20" s="59">
        <v>2</v>
      </c>
      <c r="C20" s="60">
        <v>0</v>
      </c>
      <c r="D20" s="59">
        <v>0</v>
      </c>
      <c r="E20" s="60">
        <v>0</v>
      </c>
      <c r="F20" s="59">
        <v>3</v>
      </c>
      <c r="G20" s="60">
        <v>0</v>
      </c>
      <c r="H20" s="59">
        <v>95</v>
      </c>
      <c r="I20" s="60">
        <v>0</v>
      </c>
      <c r="J20" s="59">
        <v>0</v>
      </c>
      <c r="K20" s="60">
        <v>0</v>
      </c>
      <c r="L20" s="59">
        <v>0</v>
      </c>
      <c r="M20" s="60">
        <v>0</v>
      </c>
      <c r="N20" s="1888">
        <f t="shared" si="1"/>
        <v>100</v>
      </c>
      <c r="O20" s="1888">
        <f t="shared" si="0"/>
        <v>0</v>
      </c>
    </row>
    <row r="21" spans="1:15" ht="15" customHeight="1">
      <c r="A21" s="512" t="s">
        <v>780</v>
      </c>
      <c r="B21" s="59">
        <v>0</v>
      </c>
      <c r="C21" s="60">
        <v>0</v>
      </c>
      <c r="D21" s="59">
        <v>0</v>
      </c>
      <c r="E21" s="60">
        <v>0</v>
      </c>
      <c r="F21" s="59">
        <v>0</v>
      </c>
      <c r="G21" s="60">
        <v>0</v>
      </c>
      <c r="H21" s="59">
        <v>0</v>
      </c>
      <c r="I21" s="60">
        <v>0</v>
      </c>
      <c r="J21" s="59">
        <v>0</v>
      </c>
      <c r="K21" s="60">
        <v>0</v>
      </c>
      <c r="L21" s="59">
        <v>0</v>
      </c>
      <c r="M21" s="60">
        <v>0</v>
      </c>
      <c r="N21" s="1888">
        <f t="shared" si="1"/>
        <v>0</v>
      </c>
      <c r="O21" s="1888">
        <f t="shared" si="0"/>
        <v>0</v>
      </c>
    </row>
    <row r="22" spans="1:15" ht="15" customHeight="1">
      <c r="A22" s="411" t="s">
        <v>93</v>
      </c>
      <c r="B22" s="59">
        <v>2</v>
      </c>
      <c r="C22" s="60">
        <v>2</v>
      </c>
      <c r="D22" s="59">
        <v>0</v>
      </c>
      <c r="E22" s="60">
        <v>0</v>
      </c>
      <c r="F22" s="59">
        <v>3</v>
      </c>
      <c r="G22" s="60">
        <v>3</v>
      </c>
      <c r="H22" s="59">
        <v>95</v>
      </c>
      <c r="I22" s="60">
        <v>95</v>
      </c>
      <c r="J22" s="59">
        <v>0</v>
      </c>
      <c r="K22" s="60">
        <v>0</v>
      </c>
      <c r="L22" s="59">
        <v>0</v>
      </c>
      <c r="M22" s="60">
        <v>0</v>
      </c>
      <c r="N22" s="1888">
        <f t="shared" si="1"/>
        <v>100</v>
      </c>
      <c r="O22" s="1888">
        <f t="shared" si="0"/>
        <v>100</v>
      </c>
    </row>
    <row r="23" spans="1:15" ht="15" customHeight="1">
      <c r="A23" s="411" t="s">
        <v>94</v>
      </c>
      <c r="B23" s="59">
        <v>2</v>
      </c>
      <c r="C23" s="60">
        <v>2</v>
      </c>
      <c r="D23" s="59">
        <v>0</v>
      </c>
      <c r="E23" s="60">
        <v>0</v>
      </c>
      <c r="F23" s="59">
        <v>3</v>
      </c>
      <c r="G23" s="60">
        <v>3</v>
      </c>
      <c r="H23" s="59">
        <v>95</v>
      </c>
      <c r="I23" s="60">
        <v>95</v>
      </c>
      <c r="J23" s="59">
        <v>0</v>
      </c>
      <c r="K23" s="60">
        <v>0</v>
      </c>
      <c r="L23" s="59">
        <v>0</v>
      </c>
      <c r="M23" s="60">
        <v>0</v>
      </c>
      <c r="N23" s="1888">
        <f t="shared" si="1"/>
        <v>100</v>
      </c>
      <c r="O23" s="1888">
        <f t="shared" si="0"/>
        <v>100</v>
      </c>
    </row>
    <row r="24" spans="1:15" ht="15" customHeight="1">
      <c r="A24" s="410" t="s">
        <v>95</v>
      </c>
      <c r="B24" s="59">
        <v>2</v>
      </c>
      <c r="C24" s="60">
        <v>2</v>
      </c>
      <c r="D24" s="59">
        <v>0</v>
      </c>
      <c r="E24" s="60">
        <v>0</v>
      </c>
      <c r="F24" s="59">
        <v>3</v>
      </c>
      <c r="G24" s="60">
        <v>3</v>
      </c>
      <c r="H24" s="59">
        <v>95</v>
      </c>
      <c r="I24" s="60">
        <v>95</v>
      </c>
      <c r="J24" s="59">
        <v>0</v>
      </c>
      <c r="K24" s="60">
        <v>0</v>
      </c>
      <c r="L24" s="59">
        <v>0</v>
      </c>
      <c r="M24" s="60">
        <v>0</v>
      </c>
      <c r="N24" s="1888">
        <f t="shared" si="1"/>
        <v>100</v>
      </c>
      <c r="O24" s="1888">
        <f t="shared" si="0"/>
        <v>100</v>
      </c>
    </row>
    <row r="25" spans="1:15" ht="15" customHeight="1">
      <c r="A25" s="410" t="s">
        <v>96</v>
      </c>
      <c r="B25" s="59">
        <v>2</v>
      </c>
      <c r="C25" s="60">
        <v>0</v>
      </c>
      <c r="D25" s="59">
        <v>1</v>
      </c>
      <c r="E25" s="60">
        <v>0</v>
      </c>
      <c r="F25" s="59">
        <v>2</v>
      </c>
      <c r="G25" s="60">
        <v>0</v>
      </c>
      <c r="H25" s="59">
        <v>95</v>
      </c>
      <c r="I25" s="60">
        <v>0</v>
      </c>
      <c r="J25" s="59">
        <v>0</v>
      </c>
      <c r="K25" s="60">
        <v>0</v>
      </c>
      <c r="L25" s="59">
        <v>0</v>
      </c>
      <c r="M25" s="60">
        <v>0</v>
      </c>
      <c r="N25" s="1888">
        <f t="shared" si="1"/>
        <v>100</v>
      </c>
      <c r="O25" s="1888">
        <f t="shared" si="0"/>
        <v>0</v>
      </c>
    </row>
    <row r="26" spans="1:15" ht="15" customHeight="1">
      <c r="A26" s="411" t="s">
        <v>97</v>
      </c>
      <c r="B26" s="59">
        <v>45</v>
      </c>
      <c r="C26" s="60">
        <v>45</v>
      </c>
      <c r="D26" s="59">
        <v>15</v>
      </c>
      <c r="E26" s="60">
        <v>15</v>
      </c>
      <c r="F26" s="59">
        <v>40</v>
      </c>
      <c r="G26" s="60">
        <v>40</v>
      </c>
      <c r="H26" s="59">
        <v>0</v>
      </c>
      <c r="I26" s="60">
        <v>0</v>
      </c>
      <c r="J26" s="59">
        <v>0</v>
      </c>
      <c r="K26" s="60">
        <v>0</v>
      </c>
      <c r="L26" s="59">
        <v>0</v>
      </c>
      <c r="M26" s="60">
        <v>0</v>
      </c>
      <c r="N26" s="1888">
        <f t="shared" si="1"/>
        <v>100</v>
      </c>
      <c r="O26" s="1888">
        <f t="shared" si="0"/>
        <v>100</v>
      </c>
    </row>
    <row r="27" spans="1:15" ht="15" customHeight="1">
      <c r="A27" s="411" t="s">
        <v>98</v>
      </c>
      <c r="B27" s="59">
        <v>100</v>
      </c>
      <c r="C27" s="60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0">
        <v>0</v>
      </c>
      <c r="J27" s="59">
        <v>0</v>
      </c>
      <c r="K27" s="60">
        <v>0</v>
      </c>
      <c r="L27" s="59">
        <v>0</v>
      </c>
      <c r="M27" s="60">
        <v>0</v>
      </c>
      <c r="N27" s="1888">
        <f t="shared" si="1"/>
        <v>100</v>
      </c>
      <c r="O27" s="1888">
        <f t="shared" si="0"/>
        <v>0</v>
      </c>
    </row>
    <row r="28" spans="1:15" ht="15" customHeight="1">
      <c r="A28" s="411" t="s">
        <v>99</v>
      </c>
      <c r="B28" s="59">
        <v>100</v>
      </c>
      <c r="C28" s="60">
        <v>0</v>
      </c>
      <c r="D28" s="59">
        <v>0</v>
      </c>
      <c r="E28" s="60">
        <v>0</v>
      </c>
      <c r="F28" s="59">
        <v>0</v>
      </c>
      <c r="G28" s="60">
        <v>0</v>
      </c>
      <c r="H28" s="59">
        <v>0</v>
      </c>
      <c r="I28" s="60">
        <v>0</v>
      </c>
      <c r="J28" s="59">
        <v>0</v>
      </c>
      <c r="K28" s="60"/>
      <c r="L28" s="59">
        <v>0</v>
      </c>
      <c r="M28" s="60">
        <v>0</v>
      </c>
      <c r="N28" s="1888">
        <f t="shared" si="1"/>
        <v>100</v>
      </c>
      <c r="O28" s="1888">
        <f t="shared" si="0"/>
        <v>0</v>
      </c>
    </row>
    <row r="29" spans="1:15" ht="15" customHeight="1">
      <c r="A29" s="411" t="s">
        <v>100</v>
      </c>
      <c r="B29" s="59">
        <v>2</v>
      </c>
      <c r="C29" s="60">
        <v>2</v>
      </c>
      <c r="D29" s="59">
        <v>1</v>
      </c>
      <c r="E29" s="60">
        <v>0</v>
      </c>
      <c r="F29" s="59">
        <v>2</v>
      </c>
      <c r="G29" s="60">
        <v>3</v>
      </c>
      <c r="H29" s="59">
        <v>95</v>
      </c>
      <c r="I29" s="60">
        <v>95</v>
      </c>
      <c r="J29" s="59">
        <v>0</v>
      </c>
      <c r="K29" s="60">
        <v>0</v>
      </c>
      <c r="L29" s="59">
        <v>0</v>
      </c>
      <c r="M29" s="60">
        <v>0</v>
      </c>
      <c r="N29" s="1888">
        <f t="shared" si="1"/>
        <v>100</v>
      </c>
      <c r="O29" s="1888">
        <f t="shared" si="0"/>
        <v>100</v>
      </c>
    </row>
    <row r="30" spans="1:15" ht="15" customHeight="1">
      <c r="A30" s="511" t="s">
        <v>512</v>
      </c>
      <c r="B30" s="59">
        <v>0</v>
      </c>
      <c r="C30" s="60">
        <v>0</v>
      </c>
      <c r="D30" s="59">
        <v>0</v>
      </c>
      <c r="E30" s="60">
        <v>0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60">
        <v>0</v>
      </c>
      <c r="L30" s="59">
        <v>0</v>
      </c>
      <c r="M30" s="60">
        <v>0</v>
      </c>
      <c r="N30" s="1888">
        <f t="shared" si="1"/>
        <v>0</v>
      </c>
      <c r="O30" s="1888">
        <f t="shared" si="0"/>
        <v>0</v>
      </c>
    </row>
    <row r="31" spans="1:15" ht="15" customHeight="1">
      <c r="A31" s="411" t="s">
        <v>101</v>
      </c>
      <c r="B31" s="59">
        <v>45</v>
      </c>
      <c r="C31" s="60">
        <v>45</v>
      </c>
      <c r="D31" s="59">
        <v>15</v>
      </c>
      <c r="E31" s="60">
        <v>15</v>
      </c>
      <c r="F31" s="59">
        <v>40</v>
      </c>
      <c r="G31" s="60">
        <v>40</v>
      </c>
      <c r="H31" s="59">
        <v>0</v>
      </c>
      <c r="I31" s="60">
        <v>0</v>
      </c>
      <c r="J31" s="59">
        <v>0</v>
      </c>
      <c r="K31" s="60">
        <v>0</v>
      </c>
      <c r="L31" s="59">
        <v>0</v>
      </c>
      <c r="M31" s="60">
        <v>0</v>
      </c>
      <c r="N31" s="1888">
        <f t="shared" si="1"/>
        <v>100</v>
      </c>
      <c r="O31" s="1888">
        <f t="shared" si="0"/>
        <v>100</v>
      </c>
    </row>
    <row r="32" spans="1:15" ht="15" customHeight="1">
      <c r="A32" s="411" t="s">
        <v>103</v>
      </c>
      <c r="B32" s="59">
        <v>2</v>
      </c>
      <c r="C32" s="60">
        <v>2</v>
      </c>
      <c r="D32" s="59">
        <v>2</v>
      </c>
      <c r="E32" s="60">
        <v>2</v>
      </c>
      <c r="F32" s="59">
        <v>2</v>
      </c>
      <c r="G32" s="60">
        <v>2</v>
      </c>
      <c r="H32" s="59">
        <v>20</v>
      </c>
      <c r="I32" s="60">
        <v>20</v>
      </c>
      <c r="J32" s="59">
        <v>2</v>
      </c>
      <c r="K32" s="60">
        <v>2</v>
      </c>
      <c r="L32" s="59">
        <v>72</v>
      </c>
      <c r="M32" s="60">
        <v>72</v>
      </c>
      <c r="N32" s="1888">
        <f t="shared" si="1"/>
        <v>100</v>
      </c>
      <c r="O32" s="1888">
        <f t="shared" si="0"/>
        <v>100</v>
      </c>
    </row>
    <row r="33" spans="1:15" ht="15" customHeight="1">
      <c r="A33" s="413" t="s">
        <v>513</v>
      </c>
      <c r="B33" s="59">
        <v>0</v>
      </c>
      <c r="C33" s="60">
        <v>0</v>
      </c>
      <c r="D33" s="59">
        <v>0</v>
      </c>
      <c r="E33" s="60">
        <v>0</v>
      </c>
      <c r="F33" s="59">
        <v>0</v>
      </c>
      <c r="G33" s="60">
        <v>0</v>
      </c>
      <c r="H33" s="59">
        <v>0</v>
      </c>
      <c r="I33" s="60">
        <v>0</v>
      </c>
      <c r="J33" s="59">
        <v>0</v>
      </c>
      <c r="K33" s="60">
        <v>0</v>
      </c>
      <c r="L33" s="59">
        <v>0</v>
      </c>
      <c r="M33" s="60">
        <v>0</v>
      </c>
      <c r="N33" s="1888">
        <f t="shared" si="1"/>
        <v>0</v>
      </c>
      <c r="O33" s="1888">
        <f t="shared" si="0"/>
        <v>0</v>
      </c>
    </row>
    <row r="34" spans="1:15" ht="15" customHeight="1">
      <c r="A34" s="412" t="s">
        <v>481</v>
      </c>
      <c r="B34" s="59">
        <v>0</v>
      </c>
      <c r="C34" s="60">
        <v>0</v>
      </c>
      <c r="D34" s="59">
        <v>0</v>
      </c>
      <c r="E34" s="60">
        <v>0</v>
      </c>
      <c r="F34" s="59">
        <v>0</v>
      </c>
      <c r="G34" s="60">
        <v>0</v>
      </c>
      <c r="H34" s="59">
        <v>0</v>
      </c>
      <c r="I34" s="60">
        <v>0</v>
      </c>
      <c r="J34" s="59">
        <v>0</v>
      </c>
      <c r="K34" s="60">
        <v>0</v>
      </c>
      <c r="L34" s="59">
        <v>0</v>
      </c>
      <c r="M34" s="60">
        <v>0</v>
      </c>
      <c r="N34" s="1888">
        <f t="shared" si="1"/>
        <v>0</v>
      </c>
      <c r="O34" s="1888">
        <f t="shared" si="0"/>
        <v>0</v>
      </c>
    </row>
    <row r="35" spans="1:15" ht="15" customHeight="1">
      <c r="A35" s="413" t="s">
        <v>514</v>
      </c>
      <c r="B35" s="59">
        <v>0</v>
      </c>
      <c r="C35" s="60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0">
        <v>0</v>
      </c>
      <c r="J35" s="59">
        <v>0</v>
      </c>
      <c r="K35" s="60">
        <v>0</v>
      </c>
      <c r="L35" s="59">
        <v>0</v>
      </c>
      <c r="M35" s="60">
        <v>0</v>
      </c>
      <c r="N35" s="1888">
        <f t="shared" si="1"/>
        <v>0</v>
      </c>
      <c r="O35" s="1888">
        <f t="shared" si="0"/>
        <v>0</v>
      </c>
    </row>
    <row r="36" spans="1:15" ht="15" customHeight="1">
      <c r="A36" s="411" t="s">
        <v>479</v>
      </c>
      <c r="B36" s="1457" t="s">
        <v>25</v>
      </c>
      <c r="C36" s="354">
        <v>0</v>
      </c>
      <c r="D36" s="1457" t="s">
        <v>25</v>
      </c>
      <c r="E36" s="164">
        <v>0</v>
      </c>
      <c r="F36" s="1457" t="s">
        <v>25</v>
      </c>
      <c r="G36" s="164">
        <v>0</v>
      </c>
      <c r="H36" s="1457" t="s">
        <v>25</v>
      </c>
      <c r="I36" s="164">
        <v>0</v>
      </c>
      <c r="J36" s="1457" t="s">
        <v>25</v>
      </c>
      <c r="K36" s="164">
        <v>0</v>
      </c>
      <c r="L36" s="1457" t="s">
        <v>25</v>
      </c>
      <c r="M36" s="164">
        <v>0</v>
      </c>
      <c r="N36" s="1888">
        <v>0</v>
      </c>
      <c r="O36" s="1888">
        <f t="shared" si="0"/>
        <v>0</v>
      </c>
    </row>
    <row r="37" spans="1:15" ht="15" customHeight="1">
      <c r="A37" s="411" t="s">
        <v>480</v>
      </c>
      <c r="B37" s="59">
        <v>1</v>
      </c>
      <c r="C37" s="60">
        <v>0</v>
      </c>
      <c r="D37" s="59">
        <v>3</v>
      </c>
      <c r="E37" s="60">
        <v>0</v>
      </c>
      <c r="F37" s="59">
        <v>1</v>
      </c>
      <c r="G37" s="60">
        <v>0</v>
      </c>
      <c r="H37" s="59">
        <v>2</v>
      </c>
      <c r="I37" s="60">
        <v>0</v>
      </c>
      <c r="J37" s="59">
        <v>48</v>
      </c>
      <c r="K37" s="60">
        <v>0</v>
      </c>
      <c r="L37" s="59">
        <v>45</v>
      </c>
      <c r="M37" s="101">
        <v>0</v>
      </c>
      <c r="N37" s="1888">
        <f t="shared" si="1"/>
        <v>100</v>
      </c>
      <c r="O37" s="1888">
        <f t="shared" si="0"/>
        <v>0</v>
      </c>
    </row>
    <row r="38" spans="1:15" ht="15" customHeight="1">
      <c r="A38" s="511" t="s">
        <v>515</v>
      </c>
      <c r="B38" s="59">
        <v>0</v>
      </c>
      <c r="C38" s="60">
        <v>0</v>
      </c>
      <c r="D38" s="59">
        <v>0</v>
      </c>
      <c r="E38" s="60">
        <v>0</v>
      </c>
      <c r="F38" s="59">
        <v>0</v>
      </c>
      <c r="G38" s="60">
        <v>0</v>
      </c>
      <c r="H38" s="59">
        <v>0</v>
      </c>
      <c r="I38" s="60">
        <v>0</v>
      </c>
      <c r="J38" s="59">
        <v>0</v>
      </c>
      <c r="K38" s="60">
        <v>0</v>
      </c>
      <c r="L38" s="59">
        <v>0</v>
      </c>
      <c r="M38" s="60">
        <v>0</v>
      </c>
      <c r="N38" s="1888">
        <f t="shared" si="1"/>
        <v>0</v>
      </c>
      <c r="O38" s="1888">
        <f t="shared" si="0"/>
        <v>0</v>
      </c>
    </row>
    <row r="39" spans="1:15" ht="15" customHeight="1">
      <c r="A39" s="410" t="s">
        <v>102</v>
      </c>
      <c r="B39" s="59">
        <v>0</v>
      </c>
      <c r="C39" s="60">
        <v>0</v>
      </c>
      <c r="D39" s="59">
        <v>0</v>
      </c>
      <c r="E39" s="60">
        <v>0</v>
      </c>
      <c r="F39" s="59">
        <v>5</v>
      </c>
      <c r="G39" s="60">
        <v>5</v>
      </c>
      <c r="H39" s="59">
        <v>70</v>
      </c>
      <c r="I39" s="60">
        <v>70</v>
      </c>
      <c r="J39" s="59">
        <v>25</v>
      </c>
      <c r="K39" s="60">
        <v>25</v>
      </c>
      <c r="L39" s="59">
        <v>0</v>
      </c>
      <c r="M39" s="60">
        <v>0</v>
      </c>
      <c r="N39" s="1888">
        <f t="shared" si="1"/>
        <v>100</v>
      </c>
      <c r="O39" s="1888">
        <f t="shared" si="0"/>
        <v>100</v>
      </c>
    </row>
    <row r="40" spans="1:15" ht="15" customHeight="1" thickBot="1">
      <c r="A40" s="513" t="s">
        <v>516</v>
      </c>
      <c r="B40" s="61">
        <v>0</v>
      </c>
      <c r="C40" s="62">
        <v>0</v>
      </c>
      <c r="D40" s="61">
        <v>0</v>
      </c>
      <c r="E40" s="62">
        <v>0</v>
      </c>
      <c r="F40" s="61">
        <v>0</v>
      </c>
      <c r="G40" s="62">
        <v>0</v>
      </c>
      <c r="H40" s="1458">
        <v>0</v>
      </c>
      <c r="I40" s="1459">
        <v>0</v>
      </c>
      <c r="J40" s="1458">
        <v>0</v>
      </c>
      <c r="K40" s="1459">
        <v>0</v>
      </c>
      <c r="L40" s="1458">
        <v>0</v>
      </c>
      <c r="M40" s="1459">
        <v>0</v>
      </c>
      <c r="N40" s="1888">
        <f t="shared" si="1"/>
        <v>0</v>
      </c>
      <c r="O40" s="1888">
        <f t="shared" si="0"/>
        <v>0</v>
      </c>
    </row>
    <row r="41" spans="1:15" ht="15.75" customHeight="1" thickBot="1">
      <c r="A41" s="1460" t="s">
        <v>59</v>
      </c>
      <c r="B41" s="574">
        <f>(B44/$N$42)*100</f>
        <v>22.68421052631579</v>
      </c>
      <c r="C41" s="573">
        <f>(C44/$O$42)*100</f>
        <v>13.923076923076923</v>
      </c>
      <c r="D41" s="574">
        <f>(D44/$N$42)*100</f>
        <v>3.5263157894736845</v>
      </c>
      <c r="E41" s="573">
        <f>(E44/$O$42)*100</f>
        <v>3.6153846153846154</v>
      </c>
      <c r="F41" s="574">
        <f>(F44/$N$42)*100</f>
        <v>10.68421052631579</v>
      </c>
      <c r="G41" s="573">
        <f>(G44/$O$42)*100</f>
        <v>12.153846153846153</v>
      </c>
      <c r="H41" s="574">
        <f>(H44/$N$42)*100</f>
        <v>53</v>
      </c>
      <c r="I41" s="573">
        <f>(I44/$O$42)*100</f>
        <v>62.69230769230769</v>
      </c>
      <c r="J41" s="574">
        <f>(J44/$N$42)*100</f>
        <v>3.9473684210526314</v>
      </c>
      <c r="K41" s="573">
        <f>(K44/$O$42)*100</f>
        <v>2.076923076923077</v>
      </c>
      <c r="L41" s="574">
        <f>(L44/$N$42)*100</f>
        <v>6.157894736842105</v>
      </c>
      <c r="M41" s="573">
        <f>(M44/$O$42)*100</f>
        <v>5.538461538461538</v>
      </c>
      <c r="N41" s="1888">
        <f>B41+D41+F41+H41+J41+L41</f>
        <v>100</v>
      </c>
      <c r="O41" s="1888">
        <f>C41+E41+G41+I41+K41+M41</f>
        <v>100</v>
      </c>
    </row>
    <row r="42" spans="1:15" ht="12.75">
      <c r="A42" s="237" t="s">
        <v>586</v>
      </c>
      <c r="N42" s="1888">
        <f>SUM(N4:N40)</f>
        <v>1900</v>
      </c>
      <c r="O42" s="1888">
        <f>SUM(O4:O40)</f>
        <v>1300</v>
      </c>
    </row>
    <row r="43" spans="1:16" ht="12.75">
      <c r="A43"/>
      <c r="B43" s="1890"/>
      <c r="C43" s="1890"/>
      <c r="D43" s="1890"/>
      <c r="E43" s="1890"/>
      <c r="F43" s="1890"/>
      <c r="G43" s="1890"/>
      <c r="H43" s="1890"/>
      <c r="I43" s="1890"/>
      <c r="J43" s="1890"/>
      <c r="K43" s="1890"/>
      <c r="L43" s="1890"/>
      <c r="M43" s="1890"/>
      <c r="P43" s="1887"/>
    </row>
    <row r="44" spans="1:16" ht="12.75">
      <c r="A44"/>
      <c r="B44" s="1888">
        <f aca="true" t="shared" si="2" ref="B44:M44">SUM(B4:B40)</f>
        <v>431</v>
      </c>
      <c r="C44" s="1888">
        <f t="shared" si="2"/>
        <v>181</v>
      </c>
      <c r="D44" s="1888">
        <f t="shared" si="2"/>
        <v>67</v>
      </c>
      <c r="E44" s="1888">
        <f t="shared" si="2"/>
        <v>47</v>
      </c>
      <c r="F44" s="1888">
        <f t="shared" si="2"/>
        <v>203</v>
      </c>
      <c r="G44" s="1888">
        <f t="shared" si="2"/>
        <v>158</v>
      </c>
      <c r="H44" s="1888">
        <f t="shared" si="2"/>
        <v>1007</v>
      </c>
      <c r="I44" s="1888">
        <f t="shared" si="2"/>
        <v>815</v>
      </c>
      <c r="J44" s="1888">
        <f t="shared" si="2"/>
        <v>75</v>
      </c>
      <c r="K44" s="1888">
        <f t="shared" si="2"/>
        <v>27</v>
      </c>
      <c r="L44" s="1888">
        <f t="shared" si="2"/>
        <v>117</v>
      </c>
      <c r="M44" s="1888">
        <f t="shared" si="2"/>
        <v>72</v>
      </c>
      <c r="N44" s="1888">
        <f>B44+D44+F44+H44+J44+L44</f>
        <v>1900</v>
      </c>
      <c r="O44" s="1888">
        <f>C44+E44+G44+I44+K44+M44</f>
        <v>1300</v>
      </c>
      <c r="P44" s="1887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8:13" ht="12.75">
      <c r="H52"/>
      <c r="I52"/>
      <c r="J52"/>
      <c r="K52"/>
      <c r="L52"/>
      <c r="M52"/>
    </row>
  </sheetData>
  <mergeCells count="8">
    <mergeCell ref="A1:I1"/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0.41" bottom="0.74" header="0.23" footer="0.5"/>
  <pageSetup horizontalDpi="1200" verticalDpi="12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workbookViewId="0" topLeftCell="A22">
      <selection activeCell="K12" sqref="K12"/>
    </sheetView>
  </sheetViews>
  <sheetFormatPr defaultColWidth="9.140625" defaultRowHeight="12.75"/>
  <cols>
    <col min="1" max="1" width="43.00390625" style="0" customWidth="1"/>
    <col min="2" max="3" width="9.8515625" style="0" customWidth="1"/>
    <col min="6" max="7" width="11.7109375" style="0" bestFit="1" customWidth="1"/>
  </cols>
  <sheetData>
    <row r="1" ht="16.2" thickBot="1">
      <c r="A1" s="320" t="s">
        <v>933</v>
      </c>
    </row>
    <row r="2" spans="1:7" ht="35.25" customHeight="1" thickBot="1">
      <c r="A2" s="2068" t="s">
        <v>20</v>
      </c>
      <c r="B2" s="2265" t="s">
        <v>1053</v>
      </c>
      <c r="C2" s="2266"/>
      <c r="D2" s="2193" t="s">
        <v>524</v>
      </c>
      <c r="E2" s="2142"/>
      <c r="F2" s="2124" t="s">
        <v>549</v>
      </c>
      <c r="G2" s="2125"/>
    </row>
    <row r="3" spans="1:7" ht="15" customHeight="1" thickBot="1">
      <c r="A3" s="2244"/>
      <c r="B3" s="85">
        <v>2008</v>
      </c>
      <c r="C3" s="66">
        <v>2009</v>
      </c>
      <c r="D3" s="996">
        <v>2008</v>
      </c>
      <c r="E3" s="66">
        <v>2009</v>
      </c>
      <c r="F3" s="334">
        <v>2008</v>
      </c>
      <c r="G3" s="66">
        <v>2009</v>
      </c>
    </row>
    <row r="4" spans="1:7" ht="15.6">
      <c r="A4" s="1453" t="s">
        <v>545</v>
      </c>
      <c r="B4" s="1023">
        <v>0</v>
      </c>
      <c r="C4" s="1019">
        <v>0</v>
      </c>
      <c r="D4" s="1030">
        <v>0</v>
      </c>
      <c r="E4" s="564">
        <v>0</v>
      </c>
      <c r="F4" s="1941">
        <f aca="true" t="shared" si="0" ref="F4:G40">B4*D4</f>
        <v>0</v>
      </c>
      <c r="G4" s="1924">
        <f t="shared" si="0"/>
        <v>0</v>
      </c>
    </row>
    <row r="5" spans="1:7" ht="15" customHeight="1">
      <c r="A5" s="408" t="s">
        <v>456</v>
      </c>
      <c r="B5" s="1024">
        <v>116837.7</v>
      </c>
      <c r="C5" s="1028">
        <v>554000</v>
      </c>
      <c r="D5" s="109">
        <v>4.75</v>
      </c>
      <c r="E5" s="43">
        <v>4.74</v>
      </c>
      <c r="F5" s="1942">
        <f>B5*D5</f>
        <v>554979.075</v>
      </c>
      <c r="G5" s="567">
        <f t="shared" si="0"/>
        <v>2625960</v>
      </c>
    </row>
    <row r="6" spans="1:7" ht="15" customHeight="1">
      <c r="A6" s="408" t="s">
        <v>475</v>
      </c>
      <c r="B6" s="1024">
        <v>0</v>
      </c>
      <c r="C6" s="1028">
        <v>0</v>
      </c>
      <c r="D6" s="293">
        <v>0</v>
      </c>
      <c r="E6" s="565">
        <v>0</v>
      </c>
      <c r="F6" s="1942">
        <f>B6*D6</f>
        <v>0</v>
      </c>
      <c r="G6" s="567">
        <f t="shared" si="0"/>
        <v>0</v>
      </c>
    </row>
    <row r="7" spans="1:7" ht="15" customHeight="1">
      <c r="A7" s="408" t="s">
        <v>476</v>
      </c>
      <c r="B7" s="1024">
        <v>0</v>
      </c>
      <c r="C7" s="1028">
        <v>0</v>
      </c>
      <c r="D7" s="208">
        <v>0</v>
      </c>
      <c r="E7" s="44">
        <v>0</v>
      </c>
      <c r="F7" s="1942">
        <f>B7*D7</f>
        <v>0</v>
      </c>
      <c r="G7" s="567">
        <f t="shared" si="0"/>
        <v>0</v>
      </c>
    </row>
    <row r="8" spans="1:7" ht="15" customHeight="1">
      <c r="A8" s="409" t="s">
        <v>482</v>
      </c>
      <c r="B8" s="1025">
        <v>0</v>
      </c>
      <c r="C8" s="1029">
        <v>0</v>
      </c>
      <c r="D8" s="404">
        <v>0</v>
      </c>
      <c r="E8" s="1031">
        <v>0</v>
      </c>
      <c r="F8" s="1942">
        <f>B8*D8</f>
        <v>0</v>
      </c>
      <c r="G8" s="567">
        <f t="shared" si="0"/>
        <v>0</v>
      </c>
    </row>
    <row r="9" spans="1:7" ht="15" customHeight="1">
      <c r="A9" s="408" t="s">
        <v>546</v>
      </c>
      <c r="B9" s="1026">
        <v>0</v>
      </c>
      <c r="C9" s="1019">
        <v>0</v>
      </c>
      <c r="D9" s="293">
        <v>0</v>
      </c>
      <c r="E9" s="294">
        <v>0</v>
      </c>
      <c r="F9" s="1942">
        <v>0</v>
      </c>
      <c r="G9" s="567">
        <f t="shared" si="0"/>
        <v>0</v>
      </c>
    </row>
    <row r="10" spans="1:7" ht="15" customHeight="1">
      <c r="A10" s="410" t="s">
        <v>472</v>
      </c>
      <c r="B10" s="1024">
        <v>5500</v>
      </c>
      <c r="C10" s="1028">
        <v>2522</v>
      </c>
      <c r="D10" s="208">
        <v>30</v>
      </c>
      <c r="E10" s="44">
        <v>30</v>
      </c>
      <c r="F10" s="1942">
        <f>B10*D10</f>
        <v>165000</v>
      </c>
      <c r="G10" s="567">
        <f>C10*E10</f>
        <v>75660</v>
      </c>
    </row>
    <row r="11" spans="1:7" ht="15" customHeight="1">
      <c r="A11" s="410" t="s">
        <v>477</v>
      </c>
      <c r="B11" s="1024">
        <v>0</v>
      </c>
      <c r="C11" s="1028">
        <v>0</v>
      </c>
      <c r="D11" s="293">
        <v>0</v>
      </c>
      <c r="E11" s="294">
        <v>0</v>
      </c>
      <c r="F11" s="566">
        <f>B11*D11</f>
        <v>0</v>
      </c>
      <c r="G11" s="567">
        <f t="shared" si="0"/>
        <v>0</v>
      </c>
    </row>
    <row r="12" spans="1:7" ht="15" customHeight="1">
      <c r="A12" s="410" t="s">
        <v>478</v>
      </c>
      <c r="B12" s="1024">
        <v>0</v>
      </c>
      <c r="C12" s="1028">
        <v>0</v>
      </c>
      <c r="D12" s="293">
        <v>0</v>
      </c>
      <c r="E12" s="294">
        <v>0</v>
      </c>
      <c r="F12" s="566">
        <f>B12*D12</f>
        <v>0</v>
      </c>
      <c r="G12" s="567">
        <f t="shared" si="0"/>
        <v>0</v>
      </c>
    </row>
    <row r="13" spans="1:7" ht="15.6">
      <c r="A13" s="511" t="s">
        <v>547</v>
      </c>
      <c r="B13" s="1026">
        <v>0</v>
      </c>
      <c r="C13" s="1019">
        <v>0</v>
      </c>
      <c r="D13" s="293">
        <v>0</v>
      </c>
      <c r="E13" s="294">
        <v>0</v>
      </c>
      <c r="F13" s="566">
        <v>0</v>
      </c>
      <c r="G13" s="567">
        <f t="shared" si="0"/>
        <v>0</v>
      </c>
    </row>
    <row r="14" spans="1:7" ht="15" customHeight="1">
      <c r="A14" s="411" t="s">
        <v>86</v>
      </c>
      <c r="B14" s="1024">
        <v>12</v>
      </c>
      <c r="C14" s="1028">
        <v>0</v>
      </c>
      <c r="D14" s="208">
        <v>10.5</v>
      </c>
      <c r="E14" s="44">
        <v>0</v>
      </c>
      <c r="F14" s="566">
        <f aca="true" t="shared" si="1" ref="F14:F20">B14*D14</f>
        <v>126</v>
      </c>
      <c r="G14" s="567">
        <f t="shared" si="0"/>
        <v>0</v>
      </c>
    </row>
    <row r="15" spans="1:7" ht="15" customHeight="1">
      <c r="A15" s="411" t="s">
        <v>87</v>
      </c>
      <c r="B15" s="1024">
        <v>24214.2</v>
      </c>
      <c r="C15" s="1028">
        <v>25006.08</v>
      </c>
      <c r="D15" s="208">
        <v>11</v>
      </c>
      <c r="E15" s="44">
        <v>11.25</v>
      </c>
      <c r="F15" s="566">
        <f t="shared" si="1"/>
        <v>266356.2</v>
      </c>
      <c r="G15" s="567">
        <f t="shared" si="0"/>
        <v>281318.4</v>
      </c>
    </row>
    <row r="16" spans="1:7" ht="15" customHeight="1">
      <c r="A16" s="411" t="s">
        <v>88</v>
      </c>
      <c r="B16" s="1024">
        <v>326.76</v>
      </c>
      <c r="C16" s="1028">
        <v>0</v>
      </c>
      <c r="D16" s="208">
        <v>13.5</v>
      </c>
      <c r="E16" s="44">
        <v>0</v>
      </c>
      <c r="F16" s="566">
        <f t="shared" si="1"/>
        <v>4411.26</v>
      </c>
      <c r="G16" s="567">
        <f t="shared" si="0"/>
        <v>0</v>
      </c>
    </row>
    <row r="17" spans="1:7" ht="15" customHeight="1">
      <c r="A17" s="411" t="s">
        <v>89</v>
      </c>
      <c r="B17" s="1024">
        <v>2249.83</v>
      </c>
      <c r="C17" s="1028">
        <v>606.45</v>
      </c>
      <c r="D17" s="208">
        <v>8.5</v>
      </c>
      <c r="E17" s="44">
        <v>8.5</v>
      </c>
      <c r="F17" s="566">
        <f t="shared" si="1"/>
        <v>19123.555</v>
      </c>
      <c r="G17" s="567">
        <f t="shared" si="0"/>
        <v>5154.825000000001</v>
      </c>
    </row>
    <row r="18" spans="1:7" ht="15" customHeight="1">
      <c r="A18" s="411" t="s">
        <v>90</v>
      </c>
      <c r="B18" s="1024">
        <v>1522.62</v>
      </c>
      <c r="C18" s="1028">
        <v>481.5</v>
      </c>
      <c r="D18" s="208">
        <v>4.48</v>
      </c>
      <c r="E18" s="44">
        <v>4.48</v>
      </c>
      <c r="F18" s="566">
        <f t="shared" si="1"/>
        <v>6821.3376</v>
      </c>
      <c r="G18" s="567">
        <f t="shared" si="0"/>
        <v>2157.1200000000003</v>
      </c>
    </row>
    <row r="19" spans="1:7" ht="15" customHeight="1">
      <c r="A19" s="411" t="s">
        <v>91</v>
      </c>
      <c r="B19" s="1024">
        <v>10565.47</v>
      </c>
      <c r="C19" s="1028">
        <v>16878.4</v>
      </c>
      <c r="D19" s="208">
        <v>6</v>
      </c>
      <c r="E19" s="44">
        <v>5.55</v>
      </c>
      <c r="F19" s="566">
        <f t="shared" si="1"/>
        <v>63392.81999999999</v>
      </c>
      <c r="G19" s="567">
        <f t="shared" si="0"/>
        <v>93675.12000000001</v>
      </c>
    </row>
    <row r="20" spans="1:7" ht="15" customHeight="1">
      <c r="A20" s="411" t="s">
        <v>92</v>
      </c>
      <c r="B20" s="1024">
        <v>105.5</v>
      </c>
      <c r="C20" s="1028">
        <v>0</v>
      </c>
      <c r="D20" s="208">
        <v>11</v>
      </c>
      <c r="E20" s="44">
        <v>0</v>
      </c>
      <c r="F20" s="566">
        <f t="shared" si="1"/>
        <v>1160.5</v>
      </c>
      <c r="G20" s="567">
        <f t="shared" si="0"/>
        <v>0</v>
      </c>
    </row>
    <row r="21" spans="1:7" ht="15" customHeight="1">
      <c r="A21" s="512" t="s">
        <v>544</v>
      </c>
      <c r="B21" s="1026">
        <v>0</v>
      </c>
      <c r="C21" s="1019">
        <v>0</v>
      </c>
      <c r="D21" s="293">
        <v>0</v>
      </c>
      <c r="E21" s="565">
        <v>0</v>
      </c>
      <c r="F21" s="566">
        <v>0</v>
      </c>
      <c r="G21" s="567">
        <f t="shared" si="0"/>
        <v>0</v>
      </c>
    </row>
    <row r="22" spans="1:7" ht="15" customHeight="1">
      <c r="A22" s="411" t="s">
        <v>93</v>
      </c>
      <c r="B22" s="1024">
        <v>3813.99</v>
      </c>
      <c r="C22" s="1028">
        <v>2064.06</v>
      </c>
      <c r="D22" s="208">
        <v>35</v>
      </c>
      <c r="E22" s="44">
        <v>29.5</v>
      </c>
      <c r="F22" s="566">
        <f aca="true" t="shared" si="2" ref="F22:F40">B22*D22</f>
        <v>133489.65</v>
      </c>
      <c r="G22" s="567">
        <f t="shared" si="0"/>
        <v>60889.77</v>
      </c>
    </row>
    <row r="23" spans="1:7" ht="15" customHeight="1">
      <c r="A23" s="411" t="s">
        <v>94</v>
      </c>
      <c r="B23" s="1024">
        <v>1247.74</v>
      </c>
      <c r="C23" s="1028">
        <v>1722.08</v>
      </c>
      <c r="D23" s="208">
        <v>30</v>
      </c>
      <c r="E23" s="44">
        <v>33.5</v>
      </c>
      <c r="F23" s="566">
        <f t="shared" si="2"/>
        <v>37432.2</v>
      </c>
      <c r="G23" s="567">
        <f t="shared" si="0"/>
        <v>57689.68</v>
      </c>
    </row>
    <row r="24" spans="1:7" ht="15" customHeight="1">
      <c r="A24" s="410" t="s">
        <v>473</v>
      </c>
      <c r="B24" s="1024">
        <v>10859.78</v>
      </c>
      <c r="C24" s="1028">
        <v>10301.72</v>
      </c>
      <c r="D24" s="208">
        <v>8</v>
      </c>
      <c r="E24" s="44">
        <v>8.8</v>
      </c>
      <c r="F24" s="566">
        <f t="shared" si="2"/>
        <v>86878.24</v>
      </c>
      <c r="G24" s="567">
        <f t="shared" si="0"/>
        <v>90655.136</v>
      </c>
    </row>
    <row r="25" spans="1:7" ht="15" customHeight="1">
      <c r="A25" s="410" t="s">
        <v>96</v>
      </c>
      <c r="B25" s="1024">
        <v>11982</v>
      </c>
      <c r="C25" s="1028">
        <v>0</v>
      </c>
      <c r="D25" s="208">
        <v>8.5</v>
      </c>
      <c r="E25" s="44">
        <v>0</v>
      </c>
      <c r="F25" s="566">
        <f t="shared" si="2"/>
        <v>101847</v>
      </c>
      <c r="G25" s="567">
        <f t="shared" si="0"/>
        <v>0</v>
      </c>
    </row>
    <row r="26" spans="1:7" ht="15" customHeight="1">
      <c r="A26" s="411" t="s">
        <v>97</v>
      </c>
      <c r="B26" s="1024">
        <v>623.6</v>
      </c>
      <c r="C26" s="1028">
        <v>391</v>
      </c>
      <c r="D26" s="208">
        <v>6.04</v>
      </c>
      <c r="E26" s="44">
        <v>6.04</v>
      </c>
      <c r="F26" s="566">
        <f t="shared" si="2"/>
        <v>3766.5440000000003</v>
      </c>
      <c r="G26" s="567">
        <f t="shared" si="0"/>
        <v>2361.64</v>
      </c>
    </row>
    <row r="27" spans="1:7" ht="15" customHeight="1">
      <c r="A27" s="411" t="s">
        <v>98</v>
      </c>
      <c r="B27" s="1024">
        <v>46</v>
      </c>
      <c r="C27" s="1028">
        <v>0</v>
      </c>
      <c r="D27" s="208">
        <v>38.66</v>
      </c>
      <c r="E27" s="44">
        <v>0</v>
      </c>
      <c r="F27" s="566">
        <f t="shared" si="2"/>
        <v>1778.36</v>
      </c>
      <c r="G27" s="567">
        <f t="shared" si="0"/>
        <v>0</v>
      </c>
    </row>
    <row r="28" spans="1:7" ht="15" customHeight="1">
      <c r="A28" s="411" t="s">
        <v>99</v>
      </c>
      <c r="B28" s="1024">
        <v>66</v>
      </c>
      <c r="C28" s="1028">
        <v>0</v>
      </c>
      <c r="D28" s="208">
        <v>19.24</v>
      </c>
      <c r="E28" s="44">
        <v>0</v>
      </c>
      <c r="F28" s="566">
        <f t="shared" si="2"/>
        <v>1269.84</v>
      </c>
      <c r="G28" s="567">
        <f t="shared" si="0"/>
        <v>0</v>
      </c>
    </row>
    <row r="29" spans="1:7" ht="15" customHeight="1">
      <c r="A29" s="411" t="s">
        <v>100</v>
      </c>
      <c r="B29" s="1024">
        <v>15462</v>
      </c>
      <c r="C29" s="1028">
        <v>15602.94</v>
      </c>
      <c r="D29" s="208">
        <v>16</v>
      </c>
      <c r="E29" s="44">
        <v>18.5</v>
      </c>
      <c r="F29" s="566">
        <f t="shared" si="2"/>
        <v>247392</v>
      </c>
      <c r="G29" s="567">
        <f t="shared" si="0"/>
        <v>288654.39</v>
      </c>
    </row>
    <row r="30" spans="1:7" ht="15.6">
      <c r="A30" s="511" t="s">
        <v>543</v>
      </c>
      <c r="B30" s="1026">
        <v>0</v>
      </c>
      <c r="C30" s="1019">
        <v>0</v>
      </c>
      <c r="D30" s="271">
        <v>0</v>
      </c>
      <c r="E30" s="263">
        <v>0</v>
      </c>
      <c r="F30" s="566">
        <f t="shared" si="2"/>
        <v>0</v>
      </c>
      <c r="G30" s="567">
        <f t="shared" si="0"/>
        <v>0</v>
      </c>
    </row>
    <row r="31" spans="1:7" ht="15" customHeight="1">
      <c r="A31" s="411" t="s">
        <v>101</v>
      </c>
      <c r="B31" s="1024">
        <v>3063.2</v>
      </c>
      <c r="C31" s="1028">
        <v>636.8</v>
      </c>
      <c r="D31" s="208">
        <v>22.3</v>
      </c>
      <c r="E31" s="44">
        <v>22.3</v>
      </c>
      <c r="F31" s="566">
        <f t="shared" si="2"/>
        <v>68309.36</v>
      </c>
      <c r="G31" s="567">
        <f t="shared" si="0"/>
        <v>14200.64</v>
      </c>
    </row>
    <row r="32" spans="1:7" ht="15" customHeight="1">
      <c r="A32" s="411" t="s">
        <v>103</v>
      </c>
      <c r="B32" s="1024">
        <v>29333</v>
      </c>
      <c r="C32" s="1028">
        <v>42097</v>
      </c>
      <c r="D32" s="208">
        <v>37</v>
      </c>
      <c r="E32" s="44">
        <v>37</v>
      </c>
      <c r="F32" s="566">
        <f t="shared" si="2"/>
        <v>1085321</v>
      </c>
      <c r="G32" s="567">
        <f t="shared" si="0"/>
        <v>1557589</v>
      </c>
    </row>
    <row r="33" spans="1:7" ht="15.6">
      <c r="A33" s="413" t="s">
        <v>483</v>
      </c>
      <c r="B33" s="1025">
        <v>0</v>
      </c>
      <c r="C33" s="1029">
        <v>0</v>
      </c>
      <c r="D33" s="271">
        <v>0</v>
      </c>
      <c r="E33" s="263">
        <v>0</v>
      </c>
      <c r="F33" s="566">
        <f t="shared" si="2"/>
        <v>0</v>
      </c>
      <c r="G33" s="567">
        <f t="shared" si="0"/>
        <v>0</v>
      </c>
    </row>
    <row r="34" spans="1:7" ht="12.75">
      <c r="A34" s="412" t="s">
        <v>481</v>
      </c>
      <c r="B34" s="1025">
        <v>0</v>
      </c>
      <c r="C34" s="1029">
        <v>0</v>
      </c>
      <c r="D34" s="271">
        <v>0</v>
      </c>
      <c r="E34" s="263">
        <v>0</v>
      </c>
      <c r="F34" s="566">
        <f t="shared" si="2"/>
        <v>0</v>
      </c>
      <c r="G34" s="567">
        <f t="shared" si="0"/>
        <v>0</v>
      </c>
    </row>
    <row r="35" spans="1:7" ht="12.75">
      <c r="A35" s="413" t="s">
        <v>514</v>
      </c>
      <c r="B35" s="1025">
        <v>0</v>
      </c>
      <c r="C35" s="1029">
        <v>0</v>
      </c>
      <c r="D35" s="271">
        <v>0</v>
      </c>
      <c r="E35" s="263">
        <v>0</v>
      </c>
      <c r="F35" s="566">
        <f t="shared" si="2"/>
        <v>0</v>
      </c>
      <c r="G35" s="567">
        <f t="shared" si="0"/>
        <v>0</v>
      </c>
    </row>
    <row r="36" spans="1:7" ht="15.75" customHeight="1">
      <c r="A36" s="411" t="s">
        <v>479</v>
      </c>
      <c r="B36" s="1024">
        <v>215.99</v>
      </c>
      <c r="C36" s="1028">
        <v>0</v>
      </c>
      <c r="D36" s="208">
        <v>35</v>
      </c>
      <c r="E36" s="44">
        <v>0</v>
      </c>
      <c r="F36" s="566">
        <f t="shared" si="2"/>
        <v>7559.650000000001</v>
      </c>
      <c r="G36" s="567">
        <f t="shared" si="0"/>
        <v>0</v>
      </c>
    </row>
    <row r="37" spans="1:7" ht="15" customHeight="1">
      <c r="A37" s="411" t="s">
        <v>480</v>
      </c>
      <c r="B37" s="1024">
        <v>4584.13</v>
      </c>
      <c r="C37" s="1028">
        <v>0</v>
      </c>
      <c r="D37" s="358">
        <v>38</v>
      </c>
      <c r="E37" s="359">
        <v>38</v>
      </c>
      <c r="F37" s="566">
        <f t="shared" si="2"/>
        <v>174196.94</v>
      </c>
      <c r="G37" s="567">
        <f t="shared" si="0"/>
        <v>0</v>
      </c>
    </row>
    <row r="38" spans="1:7" ht="15.6">
      <c r="A38" s="511" t="s">
        <v>542</v>
      </c>
      <c r="B38" s="1026">
        <v>0</v>
      </c>
      <c r="C38" s="1019">
        <v>0</v>
      </c>
      <c r="D38" s="271">
        <v>0</v>
      </c>
      <c r="E38" s="263">
        <v>0</v>
      </c>
      <c r="F38" s="566">
        <f t="shared" si="2"/>
        <v>0</v>
      </c>
      <c r="G38" s="567">
        <f t="shared" si="0"/>
        <v>0</v>
      </c>
    </row>
    <row r="39" spans="1:7" ht="15" customHeight="1">
      <c r="A39" s="410" t="s">
        <v>474</v>
      </c>
      <c r="B39" s="1024">
        <v>3500</v>
      </c>
      <c r="C39" s="1028">
        <v>2500</v>
      </c>
      <c r="D39" s="208">
        <v>40</v>
      </c>
      <c r="E39" s="44">
        <v>40</v>
      </c>
      <c r="F39" s="566">
        <f t="shared" si="2"/>
        <v>140000</v>
      </c>
      <c r="G39" s="567">
        <f t="shared" si="0"/>
        <v>100000</v>
      </c>
    </row>
    <row r="40" spans="1:7" ht="16.2" thickBot="1">
      <c r="A40" s="513" t="s">
        <v>541</v>
      </c>
      <c r="B40" s="1027">
        <v>0</v>
      </c>
      <c r="C40" s="1019">
        <v>0</v>
      </c>
      <c r="D40" s="296">
        <v>0</v>
      </c>
      <c r="E40" s="297">
        <v>0</v>
      </c>
      <c r="F40" s="1032">
        <f t="shared" si="2"/>
        <v>0</v>
      </c>
      <c r="G40" s="1033">
        <f t="shared" si="0"/>
        <v>0</v>
      </c>
    </row>
    <row r="41" spans="1:7" ht="15" customHeight="1" thickBot="1">
      <c r="A41" s="514" t="s">
        <v>18</v>
      </c>
      <c r="B41" s="45">
        <f>SUM(B5:B37)</f>
        <v>242631.50999999998</v>
      </c>
      <c r="C41" s="1022">
        <f>SUM(C5:C37)</f>
        <v>672310.0299999999</v>
      </c>
      <c r="D41" s="1897"/>
      <c r="E41" s="1507"/>
      <c r="F41" s="568">
        <f>SUM(F4:F40)</f>
        <v>3170611.5316</v>
      </c>
      <c r="G41" s="569">
        <f>SUM(G4:G40)</f>
        <v>5255965.721000001</v>
      </c>
    </row>
    <row r="42" spans="1:3" ht="15.6">
      <c r="A42" s="2185" t="s">
        <v>489</v>
      </c>
      <c r="B42" s="2185"/>
      <c r="C42" s="2185"/>
    </row>
    <row r="43" spans="1:3" ht="15.6">
      <c r="A43" s="2185" t="s">
        <v>490</v>
      </c>
      <c r="B43" s="2185"/>
      <c r="C43" s="2185"/>
    </row>
  </sheetData>
  <mergeCells count="6">
    <mergeCell ref="F2:G2"/>
    <mergeCell ref="A42:C42"/>
    <mergeCell ref="A43:C43"/>
    <mergeCell ref="B2:C2"/>
    <mergeCell ref="A2:A3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workbookViewId="0" topLeftCell="A10">
      <selection activeCell="A2" sqref="A2:G41"/>
    </sheetView>
  </sheetViews>
  <sheetFormatPr defaultColWidth="9.140625" defaultRowHeight="12.75"/>
  <cols>
    <col min="1" max="1" width="41.8515625" style="0" customWidth="1"/>
    <col min="2" max="7" width="8.7109375" style="0" customWidth="1"/>
  </cols>
  <sheetData>
    <row r="1" spans="1:7" ht="16.2" thickBot="1">
      <c r="A1" s="2053" t="s">
        <v>934</v>
      </c>
      <c r="B1" s="2053"/>
      <c r="C1" s="2053"/>
      <c r="D1" s="2053"/>
      <c r="E1" s="2053"/>
      <c r="G1" s="843" t="s">
        <v>50</v>
      </c>
    </row>
    <row r="2" spans="1:7" ht="15.75" customHeight="1" thickBot="1">
      <c r="A2" s="2126" t="s">
        <v>20</v>
      </c>
      <c r="B2" s="2050" t="s">
        <v>608</v>
      </c>
      <c r="C2" s="2051"/>
      <c r="D2" s="2124" t="s">
        <v>609</v>
      </c>
      <c r="E2" s="2125"/>
      <c r="F2" s="2050" t="s">
        <v>610</v>
      </c>
      <c r="G2" s="2051"/>
    </row>
    <row r="3" spans="1:7" ht="14.4" thickBot="1">
      <c r="A3" s="2127"/>
      <c r="B3" s="2010">
        <v>2008</v>
      </c>
      <c r="C3" s="1751">
        <v>2009</v>
      </c>
      <c r="D3" s="2008">
        <v>2008</v>
      </c>
      <c r="E3" s="2009">
        <v>2009</v>
      </c>
      <c r="F3" s="2010">
        <v>2008</v>
      </c>
      <c r="G3" s="576">
        <v>2009</v>
      </c>
    </row>
    <row r="4" spans="1:7" ht="12.75">
      <c r="A4" s="1453" t="s">
        <v>779</v>
      </c>
      <c r="B4" s="473">
        <v>0</v>
      </c>
      <c r="C4" s="469">
        <v>0</v>
      </c>
      <c r="D4" s="473">
        <v>0</v>
      </c>
      <c r="E4" s="469">
        <v>0</v>
      </c>
      <c r="F4" s="473">
        <v>0</v>
      </c>
      <c r="G4" s="469">
        <v>0</v>
      </c>
    </row>
    <row r="5" spans="1:7" ht="12.75">
      <c r="A5" s="408" t="s">
        <v>83</v>
      </c>
      <c r="B5" s="759">
        <v>0</v>
      </c>
      <c r="C5" s="760">
        <v>0</v>
      </c>
      <c r="D5" s="759">
        <v>100</v>
      </c>
      <c r="E5" s="760">
        <v>100</v>
      </c>
      <c r="F5" s="759">
        <v>0</v>
      </c>
      <c r="G5" s="760">
        <v>0</v>
      </c>
    </row>
    <row r="6" spans="1:7" ht="12.75">
      <c r="A6" s="408" t="s">
        <v>501</v>
      </c>
      <c r="B6" s="759">
        <v>0</v>
      </c>
      <c r="C6" s="760">
        <v>0</v>
      </c>
      <c r="D6" s="759">
        <v>0</v>
      </c>
      <c r="E6" s="760">
        <v>0</v>
      </c>
      <c r="F6" s="759">
        <v>0</v>
      </c>
      <c r="G6" s="760">
        <v>0</v>
      </c>
    </row>
    <row r="7" spans="1:7" ht="12.75">
      <c r="A7" s="408" t="s">
        <v>502</v>
      </c>
      <c r="B7" s="759">
        <v>0</v>
      </c>
      <c r="C7" s="760">
        <v>0</v>
      </c>
      <c r="D7" s="759">
        <v>0</v>
      </c>
      <c r="E7" s="760">
        <v>0</v>
      </c>
      <c r="F7" s="759">
        <v>0</v>
      </c>
      <c r="G7" s="760">
        <v>0</v>
      </c>
    </row>
    <row r="8" spans="1:7" ht="12.75">
      <c r="A8" s="409" t="s">
        <v>482</v>
      </c>
      <c r="B8" s="759">
        <v>0</v>
      </c>
      <c r="C8" s="760">
        <v>0</v>
      </c>
      <c r="D8" s="759">
        <v>0</v>
      </c>
      <c r="E8" s="760">
        <v>0</v>
      </c>
      <c r="F8" s="759">
        <v>0</v>
      </c>
      <c r="G8" s="760">
        <v>0</v>
      </c>
    </row>
    <row r="9" spans="1:7" ht="12.75">
      <c r="A9" s="408" t="s">
        <v>84</v>
      </c>
      <c r="B9" s="759">
        <v>0</v>
      </c>
      <c r="C9" s="760">
        <v>0</v>
      </c>
      <c r="D9" s="759">
        <v>0</v>
      </c>
      <c r="E9" s="760">
        <v>0</v>
      </c>
      <c r="F9" s="759">
        <v>0</v>
      </c>
      <c r="G9" s="760">
        <v>0</v>
      </c>
    </row>
    <row r="10" spans="1:7" ht="12.75">
      <c r="A10" s="410" t="s">
        <v>85</v>
      </c>
      <c r="B10" s="759">
        <v>0</v>
      </c>
      <c r="C10" s="760">
        <v>0</v>
      </c>
      <c r="D10" s="759">
        <v>0</v>
      </c>
      <c r="E10" s="760">
        <v>0</v>
      </c>
      <c r="F10" s="759">
        <v>100</v>
      </c>
      <c r="G10" s="760">
        <v>100</v>
      </c>
    </row>
    <row r="11" spans="1:7" ht="12.75">
      <c r="A11" s="410" t="s">
        <v>503</v>
      </c>
      <c r="B11" s="759">
        <v>0</v>
      </c>
      <c r="C11" s="760">
        <v>0</v>
      </c>
      <c r="D11" s="759">
        <v>0</v>
      </c>
      <c r="E11" s="760">
        <v>0</v>
      </c>
      <c r="F11" s="759">
        <v>0</v>
      </c>
      <c r="G11" s="760">
        <v>0</v>
      </c>
    </row>
    <row r="12" spans="1:7" ht="12.75">
      <c r="A12" s="410" t="s">
        <v>504</v>
      </c>
      <c r="B12" s="759">
        <v>0</v>
      </c>
      <c r="C12" s="760">
        <v>0</v>
      </c>
      <c r="D12" s="759">
        <v>0</v>
      </c>
      <c r="E12" s="760">
        <v>0</v>
      </c>
      <c r="F12" s="759">
        <v>0</v>
      </c>
      <c r="G12" s="760">
        <v>0</v>
      </c>
    </row>
    <row r="13" spans="1:7" ht="12.75">
      <c r="A13" s="511" t="s">
        <v>510</v>
      </c>
      <c r="B13" s="759">
        <v>0</v>
      </c>
      <c r="C13" s="760">
        <v>0</v>
      </c>
      <c r="D13" s="759">
        <v>0</v>
      </c>
      <c r="E13" s="760">
        <v>0</v>
      </c>
      <c r="F13" s="759">
        <v>0</v>
      </c>
      <c r="G13" s="760">
        <v>0</v>
      </c>
    </row>
    <row r="14" spans="1:7" ht="12.75">
      <c r="A14" s="411" t="s">
        <v>86</v>
      </c>
      <c r="B14" s="759">
        <v>0</v>
      </c>
      <c r="C14" s="760">
        <v>0</v>
      </c>
      <c r="D14" s="759">
        <v>0</v>
      </c>
      <c r="E14" s="760">
        <v>0</v>
      </c>
      <c r="F14" s="759">
        <v>0</v>
      </c>
      <c r="G14" s="760">
        <v>0</v>
      </c>
    </row>
    <row r="15" spans="1:7" ht="12.75">
      <c r="A15" s="411" t="s">
        <v>87</v>
      </c>
      <c r="B15" s="759">
        <v>0</v>
      </c>
      <c r="C15" s="760">
        <v>0</v>
      </c>
      <c r="D15" s="759">
        <v>100</v>
      </c>
      <c r="E15" s="760">
        <v>100</v>
      </c>
      <c r="F15" s="759">
        <v>0</v>
      </c>
      <c r="G15" s="760">
        <v>0</v>
      </c>
    </row>
    <row r="16" spans="1:7" ht="12.75">
      <c r="A16" s="411" t="s">
        <v>88</v>
      </c>
      <c r="B16" s="759">
        <v>0</v>
      </c>
      <c r="C16" s="760">
        <v>0</v>
      </c>
      <c r="D16" s="759">
        <v>100</v>
      </c>
      <c r="E16" s="760">
        <v>0</v>
      </c>
      <c r="F16" s="759">
        <v>0</v>
      </c>
      <c r="G16" s="760">
        <v>0</v>
      </c>
    </row>
    <row r="17" spans="1:7" ht="12.75">
      <c r="A17" s="411" t="s">
        <v>89</v>
      </c>
      <c r="B17" s="759">
        <v>0</v>
      </c>
      <c r="C17" s="760">
        <v>0</v>
      </c>
      <c r="D17" s="759">
        <v>100</v>
      </c>
      <c r="E17" s="760">
        <v>100</v>
      </c>
      <c r="F17" s="759">
        <v>0</v>
      </c>
      <c r="G17" s="760">
        <v>0</v>
      </c>
    </row>
    <row r="18" spans="1:7" ht="12.75">
      <c r="A18" s="411" t="s">
        <v>90</v>
      </c>
      <c r="B18" s="759">
        <v>0</v>
      </c>
      <c r="C18" s="760">
        <v>0</v>
      </c>
      <c r="D18" s="759">
        <v>100</v>
      </c>
      <c r="E18" s="760">
        <v>100</v>
      </c>
      <c r="F18" s="759">
        <v>0</v>
      </c>
      <c r="G18" s="760">
        <v>0</v>
      </c>
    </row>
    <row r="19" spans="1:7" ht="12.75">
      <c r="A19" s="411" t="s">
        <v>91</v>
      </c>
      <c r="B19" s="759">
        <v>0</v>
      </c>
      <c r="C19" s="760">
        <v>0</v>
      </c>
      <c r="D19" s="759">
        <v>100</v>
      </c>
      <c r="E19" s="760">
        <v>100</v>
      </c>
      <c r="F19" s="759">
        <v>0</v>
      </c>
      <c r="G19" s="760">
        <v>0</v>
      </c>
    </row>
    <row r="20" spans="1:7" ht="12.75">
      <c r="A20" s="411" t="s">
        <v>92</v>
      </c>
      <c r="B20" s="759">
        <v>0</v>
      </c>
      <c r="C20" s="760">
        <v>0</v>
      </c>
      <c r="D20" s="759">
        <v>100</v>
      </c>
      <c r="E20" s="760">
        <v>0</v>
      </c>
      <c r="F20" s="759">
        <v>0</v>
      </c>
      <c r="G20" s="760">
        <v>0</v>
      </c>
    </row>
    <row r="21" spans="1:7" ht="12.75">
      <c r="A21" s="512" t="s">
        <v>780</v>
      </c>
      <c r="B21" s="759">
        <v>0</v>
      </c>
      <c r="C21" s="760">
        <v>0</v>
      </c>
      <c r="D21" s="759">
        <v>0</v>
      </c>
      <c r="E21" s="760">
        <v>0</v>
      </c>
      <c r="F21" s="759">
        <v>0</v>
      </c>
      <c r="G21" s="760">
        <v>0</v>
      </c>
    </row>
    <row r="22" spans="1:7" ht="12.75">
      <c r="A22" s="411" t="s">
        <v>93</v>
      </c>
      <c r="B22" s="759">
        <v>0</v>
      </c>
      <c r="C22" s="760">
        <v>0</v>
      </c>
      <c r="D22" s="759">
        <v>100</v>
      </c>
      <c r="E22" s="760">
        <v>100</v>
      </c>
      <c r="F22" s="759">
        <v>0</v>
      </c>
      <c r="G22" s="760">
        <v>0</v>
      </c>
    </row>
    <row r="23" spans="1:7" ht="12.75">
      <c r="A23" s="411" t="s">
        <v>94</v>
      </c>
      <c r="B23" s="759">
        <v>0</v>
      </c>
      <c r="C23" s="760">
        <v>0</v>
      </c>
      <c r="D23" s="759">
        <v>100</v>
      </c>
      <c r="E23" s="760">
        <v>100</v>
      </c>
      <c r="F23" s="759">
        <v>0</v>
      </c>
      <c r="G23" s="760">
        <v>0</v>
      </c>
    </row>
    <row r="24" spans="1:7" ht="12.75">
      <c r="A24" s="410" t="s">
        <v>95</v>
      </c>
      <c r="B24" s="759">
        <v>0</v>
      </c>
      <c r="C24" s="760">
        <v>0</v>
      </c>
      <c r="D24" s="759">
        <v>100</v>
      </c>
      <c r="E24" s="760">
        <v>100</v>
      </c>
      <c r="F24" s="759">
        <v>0</v>
      </c>
      <c r="G24" s="760">
        <v>0</v>
      </c>
    </row>
    <row r="25" spans="1:7" ht="12.75">
      <c r="A25" s="410" t="s">
        <v>96</v>
      </c>
      <c r="B25" s="759">
        <v>0</v>
      </c>
      <c r="C25" s="760">
        <v>0</v>
      </c>
      <c r="D25" s="759">
        <v>100</v>
      </c>
      <c r="E25" s="760">
        <v>0</v>
      </c>
      <c r="F25" s="759">
        <v>0</v>
      </c>
      <c r="G25" s="760">
        <v>0</v>
      </c>
    </row>
    <row r="26" spans="1:7" ht="12.75">
      <c r="A26" s="411" t="s">
        <v>97</v>
      </c>
      <c r="B26" s="759">
        <v>0</v>
      </c>
      <c r="C26" s="760">
        <v>0</v>
      </c>
      <c r="D26" s="759">
        <v>100</v>
      </c>
      <c r="E26" s="760">
        <v>100</v>
      </c>
      <c r="F26" s="759">
        <v>0</v>
      </c>
      <c r="G26" s="760">
        <v>0</v>
      </c>
    </row>
    <row r="27" spans="1:7" ht="12.75">
      <c r="A27" s="411" t="s">
        <v>98</v>
      </c>
      <c r="B27" s="759">
        <v>0</v>
      </c>
      <c r="C27" s="760">
        <v>0</v>
      </c>
      <c r="D27" s="759">
        <v>100</v>
      </c>
      <c r="E27" s="760">
        <v>0</v>
      </c>
      <c r="F27" s="759">
        <v>0</v>
      </c>
      <c r="G27" s="760">
        <v>0</v>
      </c>
    </row>
    <row r="28" spans="1:7" ht="12.75">
      <c r="A28" s="411" t="s">
        <v>99</v>
      </c>
      <c r="B28" s="759">
        <v>0</v>
      </c>
      <c r="C28" s="760">
        <v>0</v>
      </c>
      <c r="D28" s="759">
        <v>100</v>
      </c>
      <c r="E28" s="760">
        <v>0</v>
      </c>
      <c r="F28" s="759">
        <v>0</v>
      </c>
      <c r="G28" s="760">
        <v>0</v>
      </c>
    </row>
    <row r="29" spans="1:7" ht="12.75">
      <c r="A29" s="411" t="s">
        <v>100</v>
      </c>
      <c r="B29" s="759">
        <v>0</v>
      </c>
      <c r="C29" s="760">
        <v>0</v>
      </c>
      <c r="D29" s="759">
        <v>100</v>
      </c>
      <c r="E29" s="760">
        <v>100</v>
      </c>
      <c r="F29" s="759">
        <v>0</v>
      </c>
      <c r="G29" s="760">
        <v>0</v>
      </c>
    </row>
    <row r="30" spans="1:7" ht="12.75">
      <c r="A30" s="511" t="s">
        <v>512</v>
      </c>
      <c r="B30" s="759">
        <v>0</v>
      </c>
      <c r="C30" s="760">
        <v>0</v>
      </c>
      <c r="D30" s="759">
        <v>0</v>
      </c>
      <c r="E30" s="760">
        <v>0</v>
      </c>
      <c r="F30" s="759">
        <v>0</v>
      </c>
      <c r="G30" s="760">
        <v>0</v>
      </c>
    </row>
    <row r="31" spans="1:7" ht="12.75">
      <c r="A31" s="411" t="s">
        <v>101</v>
      </c>
      <c r="B31" s="759">
        <v>0</v>
      </c>
      <c r="C31" s="760">
        <v>0</v>
      </c>
      <c r="D31" s="759">
        <v>100</v>
      </c>
      <c r="E31" s="760">
        <v>100</v>
      </c>
      <c r="F31" s="759">
        <v>0</v>
      </c>
      <c r="G31" s="760">
        <v>0</v>
      </c>
    </row>
    <row r="32" spans="1:7" ht="12.75">
      <c r="A32" s="411" t="s">
        <v>103</v>
      </c>
      <c r="B32" s="759">
        <v>0</v>
      </c>
      <c r="C32" s="760">
        <v>0</v>
      </c>
      <c r="D32" s="759">
        <v>0</v>
      </c>
      <c r="E32" s="760">
        <v>0</v>
      </c>
      <c r="F32" s="759">
        <v>100</v>
      </c>
      <c r="G32" s="760">
        <v>100</v>
      </c>
    </row>
    <row r="33" spans="1:7" ht="12.75">
      <c r="A33" s="413" t="s">
        <v>513</v>
      </c>
      <c r="B33" s="759">
        <v>0</v>
      </c>
      <c r="C33" s="760">
        <v>0</v>
      </c>
      <c r="D33" s="759">
        <v>0</v>
      </c>
      <c r="E33" s="760">
        <v>0</v>
      </c>
      <c r="F33" s="759">
        <v>0</v>
      </c>
      <c r="G33" s="760">
        <v>0</v>
      </c>
    </row>
    <row r="34" spans="1:7" ht="12.75">
      <c r="A34" s="412" t="s">
        <v>481</v>
      </c>
      <c r="B34" s="759">
        <v>0</v>
      </c>
      <c r="C34" s="760">
        <v>0</v>
      </c>
      <c r="D34" s="759">
        <v>0</v>
      </c>
      <c r="E34" s="760">
        <v>0</v>
      </c>
      <c r="F34" s="759">
        <v>0</v>
      </c>
      <c r="G34" s="760">
        <v>0</v>
      </c>
    </row>
    <row r="35" spans="1:7" ht="12.75">
      <c r="A35" s="413" t="s">
        <v>514</v>
      </c>
      <c r="B35" s="759">
        <v>0</v>
      </c>
      <c r="C35" s="760">
        <v>0</v>
      </c>
      <c r="D35" s="759">
        <v>0</v>
      </c>
      <c r="E35" s="760">
        <v>0</v>
      </c>
      <c r="F35" s="759">
        <v>0</v>
      </c>
      <c r="G35" s="760">
        <v>0</v>
      </c>
    </row>
    <row r="36" spans="1:7" ht="12.75">
      <c r="A36" s="411" t="s">
        <v>479</v>
      </c>
      <c r="B36" s="759">
        <v>0</v>
      </c>
      <c r="C36" s="760">
        <v>0</v>
      </c>
      <c r="D36" s="759">
        <v>0</v>
      </c>
      <c r="E36" s="760">
        <v>0</v>
      </c>
      <c r="F36" s="759">
        <v>100</v>
      </c>
      <c r="G36" s="760">
        <v>0</v>
      </c>
    </row>
    <row r="37" spans="1:10" ht="12.75">
      <c r="A37" s="411" t="s">
        <v>480</v>
      </c>
      <c r="B37" s="759">
        <v>0</v>
      </c>
      <c r="C37" s="760">
        <v>0</v>
      </c>
      <c r="D37" s="759">
        <v>0</v>
      </c>
      <c r="E37" s="760">
        <v>0</v>
      </c>
      <c r="F37" s="759">
        <v>100</v>
      </c>
      <c r="G37" s="760">
        <v>0</v>
      </c>
      <c r="H37" s="1890"/>
      <c r="I37" s="1890"/>
      <c r="J37" s="1890"/>
    </row>
    <row r="38" spans="1:10" ht="12.75">
      <c r="A38" s="511" t="s">
        <v>515</v>
      </c>
      <c r="B38" s="759">
        <v>0</v>
      </c>
      <c r="C38" s="760">
        <v>0</v>
      </c>
      <c r="D38" s="759">
        <v>0</v>
      </c>
      <c r="E38" s="760">
        <v>0</v>
      </c>
      <c r="F38" s="759">
        <v>0</v>
      </c>
      <c r="G38" s="760">
        <v>0</v>
      </c>
      <c r="H38" s="1890"/>
      <c r="I38" s="1890"/>
      <c r="J38" s="1890"/>
    </row>
    <row r="39" spans="1:10" ht="12.75">
      <c r="A39" s="410" t="s">
        <v>102</v>
      </c>
      <c r="B39" s="759">
        <v>0</v>
      </c>
      <c r="C39" s="760">
        <v>0</v>
      </c>
      <c r="D39" s="759">
        <v>0</v>
      </c>
      <c r="E39" s="760">
        <v>0</v>
      </c>
      <c r="F39" s="759">
        <v>100</v>
      </c>
      <c r="G39" s="760">
        <v>100</v>
      </c>
      <c r="H39" s="1890"/>
      <c r="I39" s="1890"/>
      <c r="J39" s="1890"/>
    </row>
    <row r="40" spans="1:10" ht="13.8" thickBot="1">
      <c r="A40" s="1329" t="s">
        <v>516</v>
      </c>
      <c r="B40" s="474">
        <v>0</v>
      </c>
      <c r="C40" s="475">
        <v>0</v>
      </c>
      <c r="D40" s="474">
        <v>0</v>
      </c>
      <c r="E40" s="475">
        <v>0</v>
      </c>
      <c r="F40" s="474">
        <v>0</v>
      </c>
      <c r="G40" s="475">
        <v>0</v>
      </c>
      <c r="H40" s="1890"/>
      <c r="I40" s="1890"/>
      <c r="J40" s="1890"/>
    </row>
    <row r="41" spans="1:10" ht="13.8" thickBot="1">
      <c r="A41" s="1220" t="s">
        <v>59</v>
      </c>
      <c r="B41" s="1314">
        <f>(B44/$H$44)*100</f>
        <v>0</v>
      </c>
      <c r="C41" s="1495">
        <f>(C44/$I$44)*100</f>
        <v>0</v>
      </c>
      <c r="D41" s="1315">
        <f>(D44/$H$44)*100</f>
        <v>76.19047619047619</v>
      </c>
      <c r="E41" s="1449">
        <f>(E44/$I$44)*100</f>
        <v>78.57142857142857</v>
      </c>
      <c r="F41" s="1496">
        <f>(F44/$H$44)*100</f>
        <v>23.809523809523807</v>
      </c>
      <c r="G41" s="1449">
        <f>(G44/$I$44)*100</f>
        <v>21.428571428571427</v>
      </c>
      <c r="H41" s="1890">
        <f>B41+D41+F41</f>
        <v>100</v>
      </c>
      <c r="I41" s="1890">
        <f>C41+E41+G41</f>
        <v>100</v>
      </c>
      <c r="J41" s="1890"/>
    </row>
    <row r="42" spans="8:10" ht="12.75">
      <c r="H42" s="1890"/>
      <c r="I42" s="1890"/>
      <c r="J42" s="1890"/>
    </row>
    <row r="43" spans="8:10" ht="12.75">
      <c r="H43" s="1890"/>
      <c r="I43" s="1890"/>
      <c r="J43" s="1890"/>
    </row>
    <row r="44" spans="1:15" ht="12.75">
      <c r="A44" s="1890"/>
      <c r="B44" s="1890">
        <f aca="true" t="shared" si="0" ref="B44:G44">SUM(B4:B40)</f>
        <v>0</v>
      </c>
      <c r="C44" s="1890">
        <f t="shared" si="0"/>
        <v>0</v>
      </c>
      <c r="D44" s="1890">
        <f t="shared" si="0"/>
        <v>1600</v>
      </c>
      <c r="E44" s="1890">
        <f t="shared" si="0"/>
        <v>1100</v>
      </c>
      <c r="F44" s="1890">
        <f t="shared" si="0"/>
        <v>500</v>
      </c>
      <c r="G44" s="1890">
        <f t="shared" si="0"/>
        <v>300</v>
      </c>
      <c r="H44" s="1890">
        <f>B44+D44+F44</f>
        <v>2100</v>
      </c>
      <c r="I44" s="1890">
        <f>C44+E44+G44</f>
        <v>1400</v>
      </c>
      <c r="J44" s="1890"/>
      <c r="K44" s="1890"/>
      <c r="L44" s="1890"/>
      <c r="M44" s="1890"/>
      <c r="N44" s="1890"/>
      <c r="O44" s="1890"/>
    </row>
    <row r="45" spans="1:15" ht="12.75">
      <c r="A45" s="1890"/>
      <c r="B45" s="1890"/>
      <c r="C45" s="1890"/>
      <c r="D45" s="1890"/>
      <c r="E45" s="1890"/>
      <c r="F45" s="1890"/>
      <c r="G45" s="1890"/>
      <c r="H45" s="1890"/>
      <c r="I45" s="1890"/>
      <c r="J45" s="1890"/>
      <c r="K45" s="1890"/>
      <c r="L45" s="1890"/>
      <c r="M45" s="1890"/>
      <c r="N45" s="1890"/>
      <c r="O45" s="1890"/>
    </row>
    <row r="46" spans="1:15" ht="12.75">
      <c r="A46" s="1890"/>
      <c r="B46" s="1890"/>
      <c r="C46" s="1890"/>
      <c r="D46" s="1890"/>
      <c r="E46" s="1890"/>
      <c r="F46" s="1890"/>
      <c r="G46" s="1890"/>
      <c r="H46" s="1890"/>
      <c r="I46" s="1890"/>
      <c r="J46" s="1890"/>
      <c r="K46" s="1890"/>
      <c r="L46" s="1890"/>
      <c r="M46" s="1890"/>
      <c r="N46" s="1890"/>
      <c r="O46" s="1890"/>
    </row>
    <row r="47" spans="1:15" ht="12.75">
      <c r="A47" s="1890"/>
      <c r="B47" s="1890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0"/>
      <c r="O47" s="1890"/>
    </row>
  </sheetData>
  <mergeCells count="5">
    <mergeCell ref="A1:E1"/>
    <mergeCell ref="B2:C2"/>
    <mergeCell ref="D2:E2"/>
    <mergeCell ref="F2:G2"/>
    <mergeCell ref="A2:A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 topLeftCell="A3">
      <selection activeCell="A2" sqref="A2:I42"/>
    </sheetView>
  </sheetViews>
  <sheetFormatPr defaultColWidth="9.140625" defaultRowHeight="12.75"/>
  <cols>
    <col min="1" max="1" width="41.140625" style="0" customWidth="1"/>
    <col min="2" max="9" width="8.7109375" style="0" customWidth="1"/>
  </cols>
  <sheetData>
    <row r="1" spans="1:9" ht="16.2" thickBot="1">
      <c r="A1" s="2132" t="s">
        <v>935</v>
      </c>
      <c r="B1" s="2132"/>
      <c r="C1" s="2132"/>
      <c r="D1" s="2132"/>
      <c r="E1" s="2132"/>
      <c r="I1" s="782" t="s">
        <v>50</v>
      </c>
    </row>
    <row r="2" spans="1:9" ht="30" customHeight="1" thickBot="1">
      <c r="A2" s="2202" t="s">
        <v>20</v>
      </c>
      <c r="B2" s="2050" t="s">
        <v>611</v>
      </c>
      <c r="C2" s="2051"/>
      <c r="D2" s="2050" t="s">
        <v>612</v>
      </c>
      <c r="E2" s="2051"/>
      <c r="F2" s="2050" t="s">
        <v>1058</v>
      </c>
      <c r="G2" s="2051"/>
      <c r="H2" s="2050" t="s">
        <v>1057</v>
      </c>
      <c r="I2" s="2051"/>
    </row>
    <row r="3" spans="1:9" ht="15" customHeight="1" thickBot="1">
      <c r="A3" s="2203"/>
      <c r="B3" s="1737">
        <v>2008</v>
      </c>
      <c r="C3" s="1738">
        <v>2009</v>
      </c>
      <c r="D3" s="2007">
        <v>2008</v>
      </c>
      <c r="E3" s="2011">
        <v>2009</v>
      </c>
      <c r="F3" s="1735">
        <v>2008</v>
      </c>
      <c r="G3" s="1736">
        <v>2009</v>
      </c>
      <c r="H3" s="1735">
        <v>2008</v>
      </c>
      <c r="I3" s="1736">
        <v>2009</v>
      </c>
    </row>
    <row r="4" spans="1:9" ht="12.75">
      <c r="A4" s="510" t="s">
        <v>779</v>
      </c>
      <c r="B4" s="1318">
        <v>0</v>
      </c>
      <c r="C4" s="1319">
        <v>0</v>
      </c>
      <c r="D4" s="1318">
        <v>0</v>
      </c>
      <c r="E4" s="1319">
        <v>0</v>
      </c>
      <c r="F4" s="1318">
        <v>0</v>
      </c>
      <c r="G4" s="1319">
        <v>0</v>
      </c>
      <c r="H4" s="1766">
        <v>0</v>
      </c>
      <c r="I4" s="1765">
        <v>0</v>
      </c>
    </row>
    <row r="5" spans="1:9" ht="12.75">
      <c r="A5" s="407" t="s">
        <v>83</v>
      </c>
      <c r="B5" s="1320">
        <v>5</v>
      </c>
      <c r="C5" s="1321">
        <v>4.5</v>
      </c>
      <c r="D5" s="1320">
        <v>94</v>
      </c>
      <c r="E5" s="1321">
        <v>95</v>
      </c>
      <c r="F5" s="1320">
        <v>1</v>
      </c>
      <c r="G5" s="1321">
        <v>0.5</v>
      </c>
      <c r="H5" s="1770">
        <v>0</v>
      </c>
      <c r="I5" s="1769"/>
    </row>
    <row r="6" spans="1:9" ht="12.75">
      <c r="A6" s="408" t="s">
        <v>501</v>
      </c>
      <c r="B6" s="1320">
        <v>0</v>
      </c>
      <c r="C6" s="1321">
        <v>0</v>
      </c>
      <c r="D6" s="1320">
        <v>0</v>
      </c>
      <c r="E6" s="1321">
        <v>0</v>
      </c>
      <c r="F6" s="1320">
        <v>0</v>
      </c>
      <c r="G6" s="1321">
        <v>0</v>
      </c>
      <c r="H6" s="1770">
        <v>0</v>
      </c>
      <c r="I6" s="1769">
        <v>0</v>
      </c>
    </row>
    <row r="7" spans="1:9" ht="12.75">
      <c r="A7" s="408" t="s">
        <v>502</v>
      </c>
      <c r="B7" s="1320">
        <v>0</v>
      </c>
      <c r="C7" s="1321">
        <v>0</v>
      </c>
      <c r="D7" s="1320">
        <v>0</v>
      </c>
      <c r="E7" s="1321">
        <v>0</v>
      </c>
      <c r="F7" s="1320">
        <v>0</v>
      </c>
      <c r="G7" s="1321">
        <v>0</v>
      </c>
      <c r="H7" s="1770">
        <v>0</v>
      </c>
      <c r="I7" s="1769">
        <v>0</v>
      </c>
    </row>
    <row r="8" spans="1:9" ht="12.75">
      <c r="A8" s="409" t="s">
        <v>482</v>
      </c>
      <c r="B8" s="1320">
        <v>0</v>
      </c>
      <c r="C8" s="1321">
        <v>0</v>
      </c>
      <c r="D8" s="1320">
        <v>0</v>
      </c>
      <c r="E8" s="1321">
        <v>0</v>
      </c>
      <c r="F8" s="1320">
        <v>0</v>
      </c>
      <c r="G8" s="1321">
        <v>0</v>
      </c>
      <c r="H8" s="1770">
        <v>0</v>
      </c>
      <c r="I8" s="1769">
        <v>0</v>
      </c>
    </row>
    <row r="9" spans="1:9" ht="12.75">
      <c r="A9" s="408" t="s">
        <v>84</v>
      </c>
      <c r="B9" s="1320">
        <v>0</v>
      </c>
      <c r="C9" s="1321">
        <v>0</v>
      </c>
      <c r="D9" s="1320">
        <v>0</v>
      </c>
      <c r="E9" s="1321">
        <v>0</v>
      </c>
      <c r="F9" s="1320">
        <v>0</v>
      </c>
      <c r="G9" s="1321">
        <v>0</v>
      </c>
      <c r="H9" s="1770">
        <v>0</v>
      </c>
      <c r="I9" s="1769">
        <v>0</v>
      </c>
    </row>
    <row r="10" spans="1:9" ht="12.75">
      <c r="A10" s="410" t="s">
        <v>85</v>
      </c>
      <c r="B10" s="1320">
        <v>0</v>
      </c>
      <c r="C10" s="1321">
        <v>0</v>
      </c>
      <c r="D10" s="1320">
        <v>100</v>
      </c>
      <c r="E10" s="1321">
        <v>100</v>
      </c>
      <c r="F10" s="1320">
        <v>0</v>
      </c>
      <c r="G10" s="1321">
        <v>0</v>
      </c>
      <c r="H10" s="1770">
        <v>0</v>
      </c>
      <c r="I10" s="1769">
        <v>0</v>
      </c>
    </row>
    <row r="11" spans="1:9" ht="12.75">
      <c r="A11" s="410" t="s">
        <v>503</v>
      </c>
      <c r="B11" s="1320">
        <v>0</v>
      </c>
      <c r="C11" s="1321">
        <v>0</v>
      </c>
      <c r="D11" s="1320">
        <v>0</v>
      </c>
      <c r="E11" s="1321">
        <v>0</v>
      </c>
      <c r="F11" s="1320">
        <v>0</v>
      </c>
      <c r="G11" s="1321">
        <v>0</v>
      </c>
      <c r="H11" s="1770">
        <v>0</v>
      </c>
      <c r="I11" s="1769">
        <v>0</v>
      </c>
    </row>
    <row r="12" spans="1:9" ht="12.75">
      <c r="A12" s="410" t="s">
        <v>504</v>
      </c>
      <c r="B12" s="1320">
        <v>0</v>
      </c>
      <c r="C12" s="1321">
        <v>0</v>
      </c>
      <c r="D12" s="1320">
        <v>0</v>
      </c>
      <c r="E12" s="1321">
        <v>0</v>
      </c>
      <c r="F12" s="1320">
        <v>0</v>
      </c>
      <c r="G12" s="1321">
        <v>0</v>
      </c>
      <c r="H12" s="1770">
        <v>0</v>
      </c>
      <c r="I12" s="1769">
        <v>0</v>
      </c>
    </row>
    <row r="13" spans="1:9" ht="12.75">
      <c r="A13" s="511" t="s">
        <v>510</v>
      </c>
      <c r="B13" s="1320">
        <v>0</v>
      </c>
      <c r="C13" s="1321">
        <v>0</v>
      </c>
      <c r="D13" s="1320">
        <v>0</v>
      </c>
      <c r="E13" s="1321">
        <v>0</v>
      </c>
      <c r="F13" s="1320">
        <v>0</v>
      </c>
      <c r="G13" s="1321">
        <v>0</v>
      </c>
      <c r="H13" s="1770">
        <v>0</v>
      </c>
      <c r="I13" s="1769">
        <v>0</v>
      </c>
    </row>
    <row r="14" spans="1:9" ht="12.75">
      <c r="A14" s="411" t="s">
        <v>86</v>
      </c>
      <c r="B14" s="1320">
        <v>0</v>
      </c>
      <c r="C14" s="1321">
        <v>0</v>
      </c>
      <c r="D14" s="1320">
        <v>0</v>
      </c>
      <c r="E14" s="1321">
        <v>0</v>
      </c>
      <c r="F14" s="1320">
        <v>0</v>
      </c>
      <c r="G14" s="1321">
        <v>0</v>
      </c>
      <c r="H14" s="1770">
        <v>0</v>
      </c>
      <c r="I14" s="1769">
        <v>0</v>
      </c>
    </row>
    <row r="15" spans="1:9" ht="12.75">
      <c r="A15" s="411" t="s">
        <v>87</v>
      </c>
      <c r="B15" s="1320">
        <v>0</v>
      </c>
      <c r="C15" s="1321">
        <v>0</v>
      </c>
      <c r="D15" s="1320">
        <v>100</v>
      </c>
      <c r="E15" s="1321">
        <v>100</v>
      </c>
      <c r="F15" s="1320">
        <v>0</v>
      </c>
      <c r="G15" s="1321">
        <v>0</v>
      </c>
      <c r="H15" s="1770">
        <v>0</v>
      </c>
      <c r="I15" s="1769">
        <v>0</v>
      </c>
    </row>
    <row r="16" spans="1:9" ht="12.75">
      <c r="A16" s="411" t="s">
        <v>88</v>
      </c>
      <c r="B16" s="1320">
        <v>100</v>
      </c>
      <c r="C16" s="1321">
        <v>0</v>
      </c>
      <c r="D16" s="1320">
        <v>0</v>
      </c>
      <c r="E16" s="1321">
        <v>0</v>
      </c>
      <c r="F16" s="1320">
        <v>0</v>
      </c>
      <c r="G16" s="1321">
        <v>0</v>
      </c>
      <c r="H16" s="1770">
        <v>0</v>
      </c>
      <c r="I16" s="1769">
        <v>0</v>
      </c>
    </row>
    <row r="17" spans="1:9" ht="12.75">
      <c r="A17" s="411" t="s">
        <v>89</v>
      </c>
      <c r="B17" s="1320">
        <v>0</v>
      </c>
      <c r="C17" s="1321">
        <v>0</v>
      </c>
      <c r="D17" s="1320">
        <v>100</v>
      </c>
      <c r="E17" s="1321">
        <v>100</v>
      </c>
      <c r="F17" s="1320">
        <v>0</v>
      </c>
      <c r="G17" s="1321">
        <v>0</v>
      </c>
      <c r="H17" s="1770">
        <v>0</v>
      </c>
      <c r="I17" s="1769">
        <v>0</v>
      </c>
    </row>
    <row r="18" spans="1:9" ht="12.75">
      <c r="A18" s="411" t="s">
        <v>90</v>
      </c>
      <c r="B18" s="1320">
        <v>100</v>
      </c>
      <c r="C18" s="1321">
        <v>100</v>
      </c>
      <c r="D18" s="1320">
        <v>0</v>
      </c>
      <c r="E18" s="1321">
        <v>0</v>
      </c>
      <c r="F18" s="1320">
        <v>0</v>
      </c>
      <c r="G18" s="1321">
        <v>0</v>
      </c>
      <c r="H18" s="1770">
        <v>0</v>
      </c>
      <c r="I18" s="1769">
        <v>0</v>
      </c>
    </row>
    <row r="19" spans="1:9" ht="12.75">
      <c r="A19" s="411" t="s">
        <v>91</v>
      </c>
      <c r="B19" s="1320">
        <v>0</v>
      </c>
      <c r="C19" s="1321">
        <v>0</v>
      </c>
      <c r="D19" s="1320">
        <v>100</v>
      </c>
      <c r="E19" s="1321">
        <v>100</v>
      </c>
      <c r="F19" s="1320">
        <v>0</v>
      </c>
      <c r="G19" s="1321">
        <v>0</v>
      </c>
      <c r="H19" s="1770">
        <v>0</v>
      </c>
      <c r="I19" s="1769">
        <v>0</v>
      </c>
    </row>
    <row r="20" spans="1:9" ht="12.75">
      <c r="A20" s="411" t="s">
        <v>92</v>
      </c>
      <c r="B20" s="1320">
        <v>0</v>
      </c>
      <c r="C20" s="1321">
        <v>0</v>
      </c>
      <c r="D20" s="1320">
        <v>100</v>
      </c>
      <c r="E20" s="1321">
        <v>0</v>
      </c>
      <c r="F20" s="1320">
        <v>0</v>
      </c>
      <c r="G20" s="1321">
        <v>0</v>
      </c>
      <c r="H20" s="1770">
        <v>0</v>
      </c>
      <c r="I20" s="1769">
        <v>0</v>
      </c>
    </row>
    <row r="21" spans="1:9" ht="12.75">
      <c r="A21" s="512" t="s">
        <v>780</v>
      </c>
      <c r="B21" s="1320">
        <v>0</v>
      </c>
      <c r="C21" s="1321">
        <v>0</v>
      </c>
      <c r="D21" s="1320">
        <v>0</v>
      </c>
      <c r="E21" s="1321">
        <v>0</v>
      </c>
      <c r="F21" s="1320">
        <v>0</v>
      </c>
      <c r="G21" s="1321">
        <v>0</v>
      </c>
      <c r="H21" s="1770">
        <v>0</v>
      </c>
      <c r="I21" s="1769">
        <v>0</v>
      </c>
    </row>
    <row r="22" spans="1:9" ht="12.75">
      <c r="A22" s="411" t="s">
        <v>93</v>
      </c>
      <c r="B22" s="1320">
        <v>0</v>
      </c>
      <c r="C22" s="1321">
        <v>0</v>
      </c>
      <c r="D22" s="1320">
        <v>100</v>
      </c>
      <c r="E22" s="1321">
        <v>100</v>
      </c>
      <c r="F22" s="1320">
        <v>0</v>
      </c>
      <c r="G22" s="1321">
        <v>0</v>
      </c>
      <c r="H22" s="1770">
        <v>0</v>
      </c>
      <c r="I22" s="1769">
        <v>0</v>
      </c>
    </row>
    <row r="23" spans="1:9" ht="12.75">
      <c r="A23" s="411" t="s">
        <v>94</v>
      </c>
      <c r="B23" s="1320">
        <v>0</v>
      </c>
      <c r="C23" s="1321">
        <v>0</v>
      </c>
      <c r="D23" s="1320">
        <v>100</v>
      </c>
      <c r="E23" s="1321">
        <v>100</v>
      </c>
      <c r="F23" s="1320">
        <v>0</v>
      </c>
      <c r="G23" s="1321">
        <v>0</v>
      </c>
      <c r="H23" s="1770">
        <v>0</v>
      </c>
      <c r="I23" s="1769">
        <v>0</v>
      </c>
    </row>
    <row r="24" spans="1:9" ht="12.75">
      <c r="A24" s="410" t="s">
        <v>95</v>
      </c>
      <c r="B24" s="1320">
        <v>0</v>
      </c>
      <c r="C24" s="1321">
        <v>0</v>
      </c>
      <c r="D24" s="1320">
        <v>100</v>
      </c>
      <c r="E24" s="1321">
        <v>100</v>
      </c>
      <c r="F24" s="1320">
        <v>0</v>
      </c>
      <c r="G24" s="1321">
        <v>0</v>
      </c>
      <c r="H24" s="1770">
        <v>0</v>
      </c>
      <c r="I24" s="1769">
        <v>0</v>
      </c>
    </row>
    <row r="25" spans="1:9" ht="12.75">
      <c r="A25" s="410" t="s">
        <v>96</v>
      </c>
      <c r="B25" s="1320">
        <v>0</v>
      </c>
      <c r="C25" s="1321">
        <v>0</v>
      </c>
      <c r="D25" s="1320">
        <v>100</v>
      </c>
      <c r="E25" s="1321">
        <v>0</v>
      </c>
      <c r="F25" s="1320">
        <v>0</v>
      </c>
      <c r="G25" s="1321">
        <v>0</v>
      </c>
      <c r="H25" s="1770">
        <v>0</v>
      </c>
      <c r="I25" s="1769">
        <v>0</v>
      </c>
    </row>
    <row r="26" spans="1:9" ht="12.75">
      <c r="A26" s="411" t="s">
        <v>97</v>
      </c>
      <c r="B26" s="1320">
        <v>100</v>
      </c>
      <c r="C26" s="1321">
        <v>100</v>
      </c>
      <c r="D26" s="1320">
        <v>0</v>
      </c>
      <c r="E26" s="1321">
        <v>0</v>
      </c>
      <c r="F26" s="1320">
        <v>0</v>
      </c>
      <c r="G26" s="1321">
        <v>0</v>
      </c>
      <c r="H26" s="1770">
        <v>0</v>
      </c>
      <c r="I26" s="1769">
        <v>0</v>
      </c>
    </row>
    <row r="27" spans="1:9" ht="12.75">
      <c r="A27" s="411" t="s">
        <v>98</v>
      </c>
      <c r="B27" s="1320">
        <v>100</v>
      </c>
      <c r="C27" s="1321">
        <v>0</v>
      </c>
      <c r="D27" s="1320">
        <v>0</v>
      </c>
      <c r="E27" s="1321">
        <v>0</v>
      </c>
      <c r="F27" s="1320">
        <v>0</v>
      </c>
      <c r="G27" s="1321">
        <v>0</v>
      </c>
      <c r="H27" s="1770">
        <v>0</v>
      </c>
      <c r="I27" s="1769">
        <v>0</v>
      </c>
    </row>
    <row r="28" spans="1:9" ht="12.75">
      <c r="A28" s="411" t="s">
        <v>99</v>
      </c>
      <c r="B28" s="1320">
        <v>100</v>
      </c>
      <c r="C28" s="1321">
        <v>0</v>
      </c>
      <c r="D28" s="1320">
        <v>0</v>
      </c>
      <c r="E28" s="1321">
        <v>0</v>
      </c>
      <c r="F28" s="1320">
        <v>0</v>
      </c>
      <c r="G28" s="1321">
        <v>0</v>
      </c>
      <c r="H28" s="1770">
        <v>0</v>
      </c>
      <c r="I28" s="1769">
        <v>0</v>
      </c>
    </row>
    <row r="29" spans="1:9" ht="12.75">
      <c r="A29" s="411" t="s">
        <v>100</v>
      </c>
      <c r="B29" s="1320">
        <v>0</v>
      </c>
      <c r="C29" s="1321">
        <v>0</v>
      </c>
      <c r="D29" s="1320">
        <v>100</v>
      </c>
      <c r="E29" s="1321">
        <v>100</v>
      </c>
      <c r="F29" s="1320">
        <v>0</v>
      </c>
      <c r="G29" s="1321">
        <v>0</v>
      </c>
      <c r="H29" s="1770">
        <v>0</v>
      </c>
      <c r="I29" s="1769">
        <v>0</v>
      </c>
    </row>
    <row r="30" spans="1:9" ht="12.75">
      <c r="A30" s="511" t="s">
        <v>512</v>
      </c>
      <c r="B30" s="1320">
        <v>0</v>
      </c>
      <c r="C30" s="1321">
        <v>0</v>
      </c>
      <c r="D30" s="1320">
        <v>0</v>
      </c>
      <c r="E30" s="1321">
        <v>0</v>
      </c>
      <c r="F30" s="1320">
        <v>0</v>
      </c>
      <c r="G30" s="1321">
        <v>0</v>
      </c>
      <c r="H30" s="1770">
        <v>0</v>
      </c>
      <c r="I30" s="1769">
        <v>0</v>
      </c>
    </row>
    <row r="31" spans="1:9" ht="12.75">
      <c r="A31" s="411" t="s">
        <v>101</v>
      </c>
      <c r="B31" s="1320">
        <v>100</v>
      </c>
      <c r="C31" s="1321">
        <v>100</v>
      </c>
      <c r="D31" s="1320">
        <v>0</v>
      </c>
      <c r="E31" s="1321">
        <v>0</v>
      </c>
      <c r="F31" s="1320">
        <v>0</v>
      </c>
      <c r="G31" s="1321">
        <v>0</v>
      </c>
      <c r="H31" s="1770">
        <v>0</v>
      </c>
      <c r="I31" s="1769">
        <v>0</v>
      </c>
    </row>
    <row r="32" spans="1:9" ht="12.75">
      <c r="A32" s="411" t="s">
        <v>103</v>
      </c>
      <c r="B32" s="1320">
        <v>1</v>
      </c>
      <c r="C32" s="1321">
        <v>1</v>
      </c>
      <c r="D32" s="1320">
        <v>60</v>
      </c>
      <c r="E32" s="1321">
        <v>60</v>
      </c>
      <c r="F32" s="1320">
        <v>0</v>
      </c>
      <c r="G32" s="1321">
        <v>0</v>
      </c>
      <c r="H32" s="1770">
        <v>39</v>
      </c>
      <c r="I32" s="1769">
        <v>39</v>
      </c>
    </row>
    <row r="33" spans="1:9" ht="12.75">
      <c r="A33" s="413" t="s">
        <v>513</v>
      </c>
      <c r="B33" s="1320">
        <v>0</v>
      </c>
      <c r="C33" s="1321">
        <v>0</v>
      </c>
      <c r="D33" s="1320">
        <v>0</v>
      </c>
      <c r="E33" s="1321">
        <v>0</v>
      </c>
      <c r="F33" s="1320">
        <v>0</v>
      </c>
      <c r="G33" s="1321">
        <v>0</v>
      </c>
      <c r="H33" s="1770">
        <v>0</v>
      </c>
      <c r="I33" s="1769">
        <v>0</v>
      </c>
    </row>
    <row r="34" spans="1:9" ht="12.75">
      <c r="A34" s="412" t="s">
        <v>481</v>
      </c>
      <c r="B34" s="1320">
        <v>0</v>
      </c>
      <c r="C34" s="1321">
        <v>0</v>
      </c>
      <c r="D34" s="1320">
        <v>0</v>
      </c>
      <c r="E34" s="1321">
        <v>0</v>
      </c>
      <c r="F34" s="1320">
        <v>0</v>
      </c>
      <c r="G34" s="1321">
        <v>0</v>
      </c>
      <c r="H34" s="1770">
        <v>0</v>
      </c>
      <c r="I34" s="1769">
        <v>0</v>
      </c>
    </row>
    <row r="35" spans="1:9" ht="12.75">
      <c r="A35" s="413" t="s">
        <v>514</v>
      </c>
      <c r="B35" s="1320">
        <v>0</v>
      </c>
      <c r="C35" s="1321">
        <v>0</v>
      </c>
      <c r="D35" s="1320">
        <v>0</v>
      </c>
      <c r="E35" s="1321">
        <v>0</v>
      </c>
      <c r="F35" s="1320">
        <v>0</v>
      </c>
      <c r="G35" s="1321">
        <v>0</v>
      </c>
      <c r="H35" s="1770">
        <v>0</v>
      </c>
      <c r="I35" s="1769">
        <v>0</v>
      </c>
    </row>
    <row r="36" spans="1:9" ht="12.75">
      <c r="A36" s="411" t="s">
        <v>479</v>
      </c>
      <c r="B36" s="1134" t="s">
        <v>25</v>
      </c>
      <c r="C36" s="1321">
        <v>0</v>
      </c>
      <c r="D36" s="1134" t="s">
        <v>25</v>
      </c>
      <c r="E36" s="1321">
        <v>0</v>
      </c>
      <c r="F36" s="1134" t="s">
        <v>25</v>
      </c>
      <c r="G36" s="1321">
        <v>0</v>
      </c>
      <c r="H36" s="1134" t="s">
        <v>25</v>
      </c>
      <c r="I36" s="1769">
        <v>0</v>
      </c>
    </row>
    <row r="37" spans="1:9" ht="12.75">
      <c r="A37" s="411" t="s">
        <v>480</v>
      </c>
      <c r="B37" s="1320">
        <v>80</v>
      </c>
      <c r="C37" s="1321">
        <v>0</v>
      </c>
      <c r="D37" s="1320">
        <v>20</v>
      </c>
      <c r="E37" s="1321">
        <v>0</v>
      </c>
      <c r="F37" s="1320">
        <v>0</v>
      </c>
      <c r="G37" s="1321">
        <v>0</v>
      </c>
      <c r="H37" s="1770">
        <v>0</v>
      </c>
      <c r="I37" s="1769">
        <v>0</v>
      </c>
    </row>
    <row r="38" spans="1:9" ht="12.75">
      <c r="A38" s="511" t="s">
        <v>515</v>
      </c>
      <c r="B38" s="1320">
        <v>0</v>
      </c>
      <c r="C38" s="1321">
        <v>0</v>
      </c>
      <c r="D38" s="1320">
        <v>0</v>
      </c>
      <c r="E38" s="1321">
        <v>0</v>
      </c>
      <c r="F38" s="1320">
        <v>0</v>
      </c>
      <c r="G38" s="1321">
        <v>0</v>
      </c>
      <c r="H38" s="1770">
        <v>0</v>
      </c>
      <c r="I38" s="1769">
        <v>0</v>
      </c>
    </row>
    <row r="39" spans="1:9" ht="12.75">
      <c r="A39" s="410" t="s">
        <v>102</v>
      </c>
      <c r="B39" s="1320">
        <v>0</v>
      </c>
      <c r="C39" s="1321">
        <v>0</v>
      </c>
      <c r="D39" s="1320">
        <v>100</v>
      </c>
      <c r="E39" s="1321">
        <v>100</v>
      </c>
      <c r="F39" s="1320">
        <v>0</v>
      </c>
      <c r="G39" s="1321">
        <v>0</v>
      </c>
      <c r="H39" s="1770">
        <v>0</v>
      </c>
      <c r="I39" s="1769">
        <v>0</v>
      </c>
    </row>
    <row r="40" spans="1:12" ht="13.8" thickBot="1">
      <c r="A40" s="1329" t="s">
        <v>516</v>
      </c>
      <c r="B40" s="1782">
        <v>0</v>
      </c>
      <c r="C40" s="1784">
        <v>0</v>
      </c>
      <c r="D40" s="1782">
        <v>0</v>
      </c>
      <c r="E40" s="1784">
        <v>0</v>
      </c>
      <c r="F40" s="1782">
        <v>0</v>
      </c>
      <c r="G40" s="1784">
        <v>0</v>
      </c>
      <c r="H40" s="1773">
        <v>0</v>
      </c>
      <c r="I40" s="1772">
        <v>0</v>
      </c>
      <c r="J40" s="1890"/>
      <c r="K40" s="1890"/>
      <c r="L40" s="1890"/>
    </row>
    <row r="41" spans="1:12" ht="15" customHeight="1" thickBot="1">
      <c r="A41" s="1330" t="s">
        <v>59</v>
      </c>
      <c r="B41" s="1314">
        <f>(B44/$J$44)*100</f>
        <v>34.300000000000004</v>
      </c>
      <c r="C41" s="1315">
        <f>(C44/$K$44)*100</f>
        <v>21.821428571428573</v>
      </c>
      <c r="D41" s="1314">
        <f>(D44/$J$44)*100</f>
        <v>63.7</v>
      </c>
      <c r="E41" s="1315">
        <f>(E44/$K$44)*100</f>
        <v>75.35714285714286</v>
      </c>
      <c r="F41" s="1314">
        <f>(F44/$J$44)*100</f>
        <v>0.05</v>
      </c>
      <c r="G41" s="1315">
        <f>(G44/$K$44)*100</f>
        <v>0.03571428571428571</v>
      </c>
      <c r="H41" s="1314">
        <f>(H44/$J$44)*100</f>
        <v>1.95</v>
      </c>
      <c r="I41" s="1315">
        <f>(I44/$K$44)*100</f>
        <v>2.7857142857142856</v>
      </c>
      <c r="J41" s="1890">
        <f>B41+D41+F41+H41</f>
        <v>100</v>
      </c>
      <c r="K41" s="1890">
        <f>C41+E41+G41+I41</f>
        <v>100.00000000000001</v>
      </c>
      <c r="L41" s="1890"/>
    </row>
    <row r="42" spans="1:12" ht="15" customHeight="1">
      <c r="A42" s="237" t="s">
        <v>586</v>
      </c>
      <c r="J42" s="1890"/>
      <c r="K42" s="1890"/>
      <c r="L42" s="1890"/>
    </row>
    <row r="43" spans="10:12" ht="12.75">
      <c r="J43" s="1898">
        <v>2008</v>
      </c>
      <c r="K43" s="1898">
        <v>2009</v>
      </c>
      <c r="L43" s="1890"/>
    </row>
    <row r="44" spans="1:12" ht="12.75">
      <c r="A44" s="1890"/>
      <c r="B44" s="1890">
        <f aca="true" t="shared" si="0" ref="B44:I44">SUM(B4:B40)</f>
        <v>686</v>
      </c>
      <c r="C44" s="1890">
        <f t="shared" si="0"/>
        <v>305.5</v>
      </c>
      <c r="D44" s="1890">
        <f t="shared" si="0"/>
        <v>1274</v>
      </c>
      <c r="E44" s="1890">
        <f t="shared" si="0"/>
        <v>1055</v>
      </c>
      <c r="F44" s="1890">
        <f t="shared" si="0"/>
        <v>1</v>
      </c>
      <c r="G44" s="1890">
        <f t="shared" si="0"/>
        <v>0.5</v>
      </c>
      <c r="H44" s="1890">
        <f t="shared" si="0"/>
        <v>39</v>
      </c>
      <c r="I44" s="1890">
        <f t="shared" si="0"/>
        <v>39</v>
      </c>
      <c r="J44" s="1890">
        <f>B44+D44+F44+H44</f>
        <v>2000</v>
      </c>
      <c r="K44" s="1890">
        <f>C44+E44+G44+I44</f>
        <v>1400</v>
      </c>
      <c r="L44" s="1890"/>
    </row>
    <row r="45" spans="1:12" ht="12.75">
      <c r="A45" s="1890"/>
      <c r="B45" s="1890"/>
      <c r="C45" s="1890"/>
      <c r="D45" s="1890"/>
      <c r="E45" s="1890"/>
      <c r="F45" s="1890"/>
      <c r="G45" s="1890"/>
      <c r="H45" s="1890"/>
      <c r="I45" s="1890"/>
      <c r="J45" s="1890"/>
      <c r="K45" s="1890"/>
      <c r="L45" s="1890"/>
    </row>
    <row r="46" spans="1:12" ht="12.75">
      <c r="A46" s="1890"/>
      <c r="B46" s="1890"/>
      <c r="C46" s="1890"/>
      <c r="D46" s="1890"/>
      <c r="E46" s="1890"/>
      <c r="F46" s="1890"/>
      <c r="G46" s="1890"/>
      <c r="H46" s="1890"/>
      <c r="I46" s="1890"/>
      <c r="J46" s="1890"/>
      <c r="K46" s="1890"/>
      <c r="L46" s="1890"/>
    </row>
    <row r="47" spans="1:12" ht="12.75">
      <c r="A47" s="1890"/>
      <c r="B47" s="1890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</row>
    <row r="48" spans="1:12" ht="12.75">
      <c r="A48" s="1890"/>
      <c r="B48" s="1890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</row>
  </sheetData>
  <mergeCells count="6">
    <mergeCell ref="A1:E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 topLeftCell="A1">
      <selection activeCell="A26" sqref="A26:XFD37"/>
    </sheetView>
  </sheetViews>
  <sheetFormatPr defaultColWidth="9.140625" defaultRowHeight="12.75"/>
  <cols>
    <col min="1" max="1" width="30.140625" style="0" customWidth="1"/>
    <col min="2" max="2" width="11.00390625" style="0" customWidth="1"/>
    <col min="3" max="3" width="23.00390625" style="0" customWidth="1"/>
    <col min="4" max="4" width="24.7109375" style="0" customWidth="1"/>
    <col min="5" max="6" width="8.7109375" style="0" customWidth="1"/>
  </cols>
  <sheetData>
    <row r="1" spans="1:4" ht="21" customHeight="1" thickBot="1">
      <c r="A1" s="2053" t="s">
        <v>936</v>
      </c>
      <c r="B1" s="2053"/>
      <c r="C1" s="2053"/>
      <c r="D1" s="756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83">
        <v>2008</v>
      </c>
      <c r="F3" s="113">
        <v>2009</v>
      </c>
    </row>
    <row r="4" spans="1:6" ht="15" customHeight="1">
      <c r="A4" s="57" t="s">
        <v>420</v>
      </c>
      <c r="B4" s="602" t="s">
        <v>3</v>
      </c>
      <c r="C4" s="602" t="s">
        <v>262</v>
      </c>
      <c r="D4" s="602" t="s">
        <v>202</v>
      </c>
      <c r="E4" s="1654" t="s">
        <v>411</v>
      </c>
      <c r="F4" s="144" t="s">
        <v>411</v>
      </c>
    </row>
    <row r="5" spans="1:6" ht="15" customHeight="1">
      <c r="A5" s="847" t="s">
        <v>629</v>
      </c>
      <c r="B5" s="1044" t="s">
        <v>3</v>
      </c>
      <c r="C5" s="1044" t="s">
        <v>346</v>
      </c>
      <c r="D5" s="1039" t="s">
        <v>487</v>
      </c>
      <c r="E5" s="1654" t="s">
        <v>266</v>
      </c>
      <c r="F5" s="144" t="s">
        <v>266</v>
      </c>
    </row>
    <row r="6" spans="1:6" ht="15" customHeight="1">
      <c r="A6" s="52" t="s">
        <v>550</v>
      </c>
      <c r="B6" s="603" t="s">
        <v>3</v>
      </c>
      <c r="C6" s="603" t="s">
        <v>347</v>
      </c>
      <c r="D6" s="603" t="s">
        <v>189</v>
      </c>
      <c r="E6" s="156" t="s">
        <v>266</v>
      </c>
      <c r="F6" s="77" t="s">
        <v>266</v>
      </c>
    </row>
    <row r="7" spans="1:6" ht="15" customHeight="1">
      <c r="A7" s="758" t="s">
        <v>876</v>
      </c>
      <c r="B7" s="603" t="s">
        <v>3</v>
      </c>
      <c r="C7" s="603" t="s">
        <v>265</v>
      </c>
      <c r="D7" s="809" t="s">
        <v>221</v>
      </c>
      <c r="E7" s="156" t="s">
        <v>411</v>
      </c>
      <c r="F7" s="233" t="s">
        <v>411</v>
      </c>
    </row>
    <row r="8" spans="1:7" ht="15" customHeight="1">
      <c r="A8" s="758" t="s">
        <v>781</v>
      </c>
      <c r="B8" s="603" t="s">
        <v>3</v>
      </c>
      <c r="C8" s="603" t="s">
        <v>212</v>
      </c>
      <c r="D8" s="603" t="s">
        <v>200</v>
      </c>
      <c r="E8" s="808" t="s">
        <v>266</v>
      </c>
      <c r="F8" s="233" t="s">
        <v>266</v>
      </c>
      <c r="G8" s="21"/>
    </row>
    <row r="9" spans="1:7" ht="15" customHeight="1">
      <c r="A9" s="847" t="s">
        <v>630</v>
      </c>
      <c r="B9" s="1044" t="s">
        <v>3</v>
      </c>
      <c r="C9" s="603" t="s">
        <v>267</v>
      </c>
      <c r="D9" s="603" t="s">
        <v>484</v>
      </c>
      <c r="E9" s="156" t="s">
        <v>266</v>
      </c>
      <c r="F9" s="77" t="s">
        <v>266</v>
      </c>
      <c r="G9" s="21"/>
    </row>
    <row r="10" spans="1:7" ht="15" customHeight="1">
      <c r="A10" s="758" t="s">
        <v>782</v>
      </c>
      <c r="B10" s="603" t="s">
        <v>3</v>
      </c>
      <c r="C10" s="603" t="s">
        <v>264</v>
      </c>
      <c r="D10" s="603" t="s">
        <v>200</v>
      </c>
      <c r="E10" s="808" t="s">
        <v>266</v>
      </c>
      <c r="F10" s="233" t="s">
        <v>266</v>
      </c>
      <c r="G10" s="21"/>
    </row>
    <row r="11" spans="1:7" ht="15" customHeight="1">
      <c r="A11" s="851" t="s">
        <v>874</v>
      </c>
      <c r="B11" s="1044" t="s">
        <v>3</v>
      </c>
      <c r="C11" s="1045" t="s">
        <v>345</v>
      </c>
      <c r="D11" s="1045" t="s">
        <v>507</v>
      </c>
      <c r="E11" s="1655" t="s">
        <v>266</v>
      </c>
      <c r="F11" s="142" t="s">
        <v>266</v>
      </c>
      <c r="G11" s="1037"/>
    </row>
    <row r="12" spans="1:7" ht="15" customHeight="1" thickBot="1">
      <c r="A12" s="58" t="s">
        <v>261</v>
      </c>
      <c r="B12" s="604" t="s">
        <v>3</v>
      </c>
      <c r="C12" s="604" t="s">
        <v>263</v>
      </c>
      <c r="D12" s="604" t="s">
        <v>199</v>
      </c>
      <c r="E12" s="157" t="s">
        <v>411</v>
      </c>
      <c r="F12" s="80" t="s">
        <v>411</v>
      </c>
      <c r="G12" s="1037"/>
    </row>
    <row r="13" spans="1:7" ht="15" customHeight="1">
      <c r="A13" s="1229" t="s">
        <v>548</v>
      </c>
      <c r="B13" s="1229"/>
      <c r="C13" s="1229"/>
      <c r="D13" s="1229"/>
      <c r="E13" s="21"/>
      <c r="F13" s="21"/>
      <c r="G13" s="21"/>
    </row>
    <row r="14" spans="1:7" ht="15" customHeight="1">
      <c r="A14" s="237" t="s">
        <v>632</v>
      </c>
      <c r="B14" s="237"/>
      <c r="C14" s="237"/>
      <c r="D14" s="237"/>
      <c r="E14" s="21"/>
      <c r="F14" s="21"/>
      <c r="G14" s="21"/>
    </row>
    <row r="15" spans="1:7" ht="15" customHeight="1">
      <c r="A15" s="237" t="s">
        <v>875</v>
      </c>
      <c r="G15" s="21"/>
    </row>
    <row r="16" ht="15" customHeight="1">
      <c r="G16" s="1037"/>
    </row>
    <row r="17" ht="12.75">
      <c r="G17" s="21"/>
    </row>
    <row r="18" ht="12.75">
      <c r="G18" s="21"/>
    </row>
    <row r="19" ht="12.75" customHeight="1">
      <c r="G19" s="21"/>
    </row>
    <row r="20" ht="12.75" customHeight="1">
      <c r="G20" s="21"/>
    </row>
    <row r="21" ht="12.75" customHeight="1">
      <c r="G21" s="21"/>
    </row>
    <row r="22" ht="12.75" customHeight="1">
      <c r="G22" s="21"/>
    </row>
    <row r="23" ht="12.75" customHeight="1">
      <c r="G23" s="21"/>
    </row>
    <row r="24" ht="12" customHeight="1">
      <c r="G24" s="21"/>
    </row>
    <row r="25" ht="12.75" customHeight="1">
      <c r="G25" s="21"/>
    </row>
    <row r="26" ht="12.75" customHeight="1"/>
    <row r="27" ht="12.75" customHeight="1"/>
    <row r="28" spans="1:6" ht="13.8">
      <c r="A28" s="2174"/>
      <c r="B28" s="2174"/>
      <c r="C28" s="2174"/>
      <c r="D28" s="2174"/>
      <c r="E28" s="2174"/>
      <c r="F28" s="2174"/>
    </row>
    <row r="29" spans="1:6" ht="13.8">
      <c r="A29" s="2174"/>
      <c r="B29" s="2174"/>
      <c r="C29" s="2174"/>
      <c r="D29" s="2174"/>
      <c r="E29" s="2174"/>
      <c r="F29" s="2174"/>
    </row>
    <row r="30" spans="1:6" ht="13.8">
      <c r="A30" s="2174"/>
      <c r="B30" s="2174"/>
      <c r="C30" s="2174"/>
      <c r="D30" s="2174"/>
      <c r="E30" s="2174"/>
      <c r="F30" s="2174"/>
    </row>
    <row r="31" spans="1:6" ht="13.8">
      <c r="A31" s="2174"/>
      <c r="B31" s="2174"/>
      <c r="C31" s="2174"/>
      <c r="D31" s="2174"/>
      <c r="E31" s="2174"/>
      <c r="F31" s="2174"/>
    </row>
    <row r="32" spans="1:6" ht="13.8">
      <c r="A32" s="2174"/>
      <c r="B32" s="2174"/>
      <c r="C32" s="2174"/>
      <c r="D32" s="2174"/>
      <c r="E32" s="2174"/>
      <c r="F32" s="2174"/>
    </row>
    <row r="33" spans="1:6" ht="13.8">
      <c r="A33" s="2174"/>
      <c r="B33" s="2174"/>
      <c r="C33" s="2174"/>
      <c r="D33" s="2174"/>
      <c r="E33" s="2174"/>
      <c r="F33" s="2174"/>
    </row>
    <row r="34" spans="1:6" ht="13.8">
      <c r="A34" s="2174"/>
      <c r="B34" s="2174"/>
      <c r="C34" s="2174"/>
      <c r="D34" s="2174"/>
      <c r="E34" s="2174"/>
      <c r="F34" s="2174"/>
    </row>
    <row r="35" spans="1:6" ht="13.8">
      <c r="A35" s="2174"/>
      <c r="B35" s="2174"/>
      <c r="C35" s="2174"/>
      <c r="D35" s="2174"/>
      <c r="E35" s="2174"/>
      <c r="F35" s="2174"/>
    </row>
    <row r="36" spans="1:6" ht="13.8">
      <c r="A36" s="2174"/>
      <c r="B36" s="2174"/>
      <c r="C36" s="2174"/>
      <c r="D36" s="2174"/>
      <c r="E36" s="2174"/>
      <c r="F36" s="2174"/>
    </row>
  </sheetData>
  <mergeCells count="15">
    <mergeCell ref="A1:C1"/>
    <mergeCell ref="A28:F28"/>
    <mergeCell ref="A29:F29"/>
    <mergeCell ref="A31:F31"/>
    <mergeCell ref="A36:F36"/>
    <mergeCell ref="A32:F32"/>
    <mergeCell ref="A33:F33"/>
    <mergeCell ref="A34:F34"/>
    <mergeCell ref="A35:F35"/>
    <mergeCell ref="A30:F30"/>
    <mergeCell ref="A2:A3"/>
    <mergeCell ref="B2:B3"/>
    <mergeCell ref="C2:C3"/>
    <mergeCell ref="D2:D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 topLeftCell="A1">
      <selection activeCell="Q4" sqref="Q4"/>
    </sheetView>
  </sheetViews>
  <sheetFormatPr defaultColWidth="8.8515625" defaultRowHeight="12.75"/>
  <cols>
    <col min="1" max="1" width="32.140625" style="3" customWidth="1"/>
    <col min="2" max="2" width="6.8515625" style="10" customWidth="1"/>
    <col min="3" max="14" width="4.7109375" style="3" customWidth="1"/>
    <col min="15" max="15" width="5.57421875" style="3" customWidth="1"/>
    <col min="16" max="16384" width="8.8515625" style="3" customWidth="1"/>
  </cols>
  <sheetData>
    <row r="1" spans="1:14" ht="21" customHeight="1" thickBot="1">
      <c r="A1" s="2053" t="s">
        <v>890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63" t="s">
        <v>50</v>
      </c>
    </row>
    <row r="2" spans="1:14" ht="15" customHeight="1" thickBot="1">
      <c r="A2" s="936" t="s">
        <v>20</v>
      </c>
      <c r="B2" s="119" t="s">
        <v>1</v>
      </c>
      <c r="C2" s="457" t="s">
        <v>529</v>
      </c>
      <c r="D2" s="458" t="s">
        <v>530</v>
      </c>
      <c r="E2" s="458" t="s">
        <v>531</v>
      </c>
      <c r="F2" s="458" t="s">
        <v>532</v>
      </c>
      <c r="G2" s="458" t="s">
        <v>533</v>
      </c>
      <c r="H2" s="458" t="s">
        <v>534</v>
      </c>
      <c r="I2" s="458" t="s">
        <v>535</v>
      </c>
      <c r="J2" s="458" t="s">
        <v>536</v>
      </c>
      <c r="K2" s="458" t="s">
        <v>537</v>
      </c>
      <c r="L2" s="458" t="s">
        <v>538</v>
      </c>
      <c r="M2" s="458" t="s">
        <v>539</v>
      </c>
      <c r="N2" s="459" t="s">
        <v>540</v>
      </c>
    </row>
    <row r="3" spans="1:16" ht="15" customHeight="1">
      <c r="A3" s="2086" t="s">
        <v>646</v>
      </c>
      <c r="B3" s="935">
        <v>2008</v>
      </c>
      <c r="C3" s="1388">
        <v>10.24</v>
      </c>
      <c r="D3" s="1389">
        <v>1.2</v>
      </c>
      <c r="E3" s="1389">
        <v>5.42</v>
      </c>
      <c r="F3" s="1389">
        <v>21.78</v>
      </c>
      <c r="G3" s="1389">
        <v>1.8</v>
      </c>
      <c r="H3" s="1389">
        <v>3.61</v>
      </c>
      <c r="I3" s="1389">
        <v>11.44</v>
      </c>
      <c r="J3" s="1389">
        <v>2.4</v>
      </c>
      <c r="K3" s="1389">
        <v>15.06</v>
      </c>
      <c r="L3" s="1389">
        <v>3.61</v>
      </c>
      <c r="M3" s="1389">
        <v>17.56</v>
      </c>
      <c r="N3" s="1294">
        <v>6.02</v>
      </c>
      <c r="O3" s="16"/>
      <c r="P3" s="12"/>
    </row>
    <row r="4" spans="1:16" ht="15" customHeight="1" thickBot="1">
      <c r="A4" s="2087"/>
      <c r="B4" s="861">
        <v>2009</v>
      </c>
      <c r="C4" s="465">
        <v>4.18</v>
      </c>
      <c r="D4" s="466">
        <v>12.09</v>
      </c>
      <c r="E4" s="466">
        <v>0</v>
      </c>
      <c r="F4" s="466">
        <v>2.79</v>
      </c>
      <c r="G4" s="466">
        <v>12.32</v>
      </c>
      <c r="H4" s="466">
        <v>3.02</v>
      </c>
      <c r="I4" s="466">
        <v>3.25</v>
      </c>
      <c r="J4" s="466">
        <v>14.41</v>
      </c>
      <c r="K4" s="466">
        <v>4.18</v>
      </c>
      <c r="L4" s="466">
        <v>19.08</v>
      </c>
      <c r="M4" s="466">
        <v>2.32</v>
      </c>
      <c r="N4" s="467">
        <v>22.35</v>
      </c>
      <c r="O4" s="16"/>
      <c r="P4" s="12"/>
    </row>
    <row r="5" spans="1:16" ht="15" customHeight="1">
      <c r="A5" s="2086" t="s">
        <v>648</v>
      </c>
      <c r="B5" s="860">
        <v>2008</v>
      </c>
      <c r="C5" s="2091" t="s">
        <v>25</v>
      </c>
      <c r="D5" s="2092"/>
      <c r="E5" s="2092"/>
      <c r="F5" s="2092"/>
      <c r="G5" s="2092"/>
      <c r="H5" s="2092"/>
      <c r="I5" s="2092"/>
      <c r="J5" s="2092"/>
      <c r="K5" s="2092"/>
      <c r="L5" s="2092"/>
      <c r="M5" s="2092"/>
      <c r="N5" s="2093"/>
      <c r="O5" s="16"/>
      <c r="P5" s="12"/>
    </row>
    <row r="6" spans="1:16" ht="15" customHeight="1" thickBot="1">
      <c r="A6" s="2087"/>
      <c r="B6" s="938">
        <v>2009</v>
      </c>
      <c r="C6" s="2088" t="s">
        <v>425</v>
      </c>
      <c r="D6" s="2089"/>
      <c r="E6" s="2089"/>
      <c r="F6" s="2089"/>
      <c r="G6" s="2089"/>
      <c r="H6" s="2089"/>
      <c r="I6" s="2089"/>
      <c r="J6" s="2089"/>
      <c r="K6" s="2089"/>
      <c r="L6" s="2089"/>
      <c r="M6" s="2089"/>
      <c r="N6" s="2090"/>
      <c r="O6" s="16"/>
      <c r="P6" s="12"/>
    </row>
    <row r="7" spans="1:16" ht="15" customHeight="1">
      <c r="A7" s="2098" t="s">
        <v>23</v>
      </c>
      <c r="B7" s="51">
        <v>2008</v>
      </c>
      <c r="C7" s="462">
        <v>3.9</v>
      </c>
      <c r="D7" s="463">
        <v>4.6</v>
      </c>
      <c r="E7" s="463">
        <v>5.8</v>
      </c>
      <c r="F7" s="463">
        <v>4.6</v>
      </c>
      <c r="G7" s="463">
        <v>9.7</v>
      </c>
      <c r="H7" s="463">
        <v>6.8</v>
      </c>
      <c r="I7" s="463">
        <v>6</v>
      </c>
      <c r="J7" s="463">
        <v>12.9</v>
      </c>
      <c r="K7" s="463">
        <v>8.2</v>
      </c>
      <c r="L7" s="463">
        <v>7.4</v>
      </c>
      <c r="M7" s="463">
        <v>12.5</v>
      </c>
      <c r="N7" s="464">
        <v>17.6</v>
      </c>
      <c r="O7" s="16"/>
      <c r="P7" s="12"/>
    </row>
    <row r="8" spans="1:16" ht="15" customHeight="1" thickBot="1">
      <c r="A8" s="2099"/>
      <c r="B8" s="50">
        <v>2009</v>
      </c>
      <c r="C8" s="465">
        <v>5.6</v>
      </c>
      <c r="D8" s="466">
        <v>5.7</v>
      </c>
      <c r="E8" s="466">
        <v>3.7</v>
      </c>
      <c r="F8" s="466">
        <v>5</v>
      </c>
      <c r="G8" s="466">
        <v>7.8</v>
      </c>
      <c r="H8" s="466">
        <v>8.9</v>
      </c>
      <c r="I8" s="466">
        <v>8.6</v>
      </c>
      <c r="J8" s="466">
        <v>12.2</v>
      </c>
      <c r="K8" s="466">
        <v>10.1</v>
      </c>
      <c r="L8" s="466">
        <v>8.7</v>
      </c>
      <c r="M8" s="466">
        <v>9.9</v>
      </c>
      <c r="N8" s="467">
        <v>13.8</v>
      </c>
      <c r="O8" s="16"/>
      <c r="P8" s="12"/>
    </row>
    <row r="9" spans="1:16" ht="15" customHeight="1">
      <c r="A9" s="2084" t="s">
        <v>415</v>
      </c>
      <c r="B9" s="51">
        <v>2008</v>
      </c>
      <c r="C9" s="462">
        <v>14.4</v>
      </c>
      <c r="D9" s="463">
        <v>0</v>
      </c>
      <c r="E9" s="463">
        <v>3.16</v>
      </c>
      <c r="F9" s="463">
        <v>4.21</v>
      </c>
      <c r="G9" s="463">
        <v>8.25</v>
      </c>
      <c r="H9" s="463">
        <v>22</v>
      </c>
      <c r="I9" s="463">
        <v>5.26</v>
      </c>
      <c r="J9" s="463">
        <v>9.48</v>
      </c>
      <c r="K9" s="463">
        <v>4.21</v>
      </c>
      <c r="L9" s="463">
        <v>3.16</v>
      </c>
      <c r="M9" s="463">
        <v>13.7</v>
      </c>
      <c r="N9" s="464">
        <v>12.64</v>
      </c>
      <c r="O9" s="16"/>
      <c r="P9" s="12"/>
    </row>
    <row r="10" spans="1:16" ht="15" customHeight="1" thickBot="1">
      <c r="A10" s="2085"/>
      <c r="B10" s="50">
        <v>2009</v>
      </c>
      <c r="C10" s="1390">
        <v>8.69</v>
      </c>
      <c r="D10" s="1391">
        <v>10.14</v>
      </c>
      <c r="E10" s="1391">
        <v>0</v>
      </c>
      <c r="F10" s="1391">
        <v>5.79</v>
      </c>
      <c r="G10" s="1391">
        <v>10.16</v>
      </c>
      <c r="H10" s="1391">
        <v>0</v>
      </c>
      <c r="I10" s="1391">
        <v>13.04</v>
      </c>
      <c r="J10" s="1391">
        <v>8.69</v>
      </c>
      <c r="K10" s="1391">
        <v>11.6</v>
      </c>
      <c r="L10" s="1391">
        <v>7.24</v>
      </c>
      <c r="M10" s="1391">
        <v>8.69</v>
      </c>
      <c r="N10" s="1303">
        <v>15.95</v>
      </c>
      <c r="O10" s="16"/>
      <c r="P10" s="12"/>
    </row>
    <row r="11" spans="1:16" ht="15" customHeight="1">
      <c r="A11" s="2084" t="s">
        <v>24</v>
      </c>
      <c r="B11" s="51">
        <v>2008</v>
      </c>
      <c r="C11" s="2091" t="s">
        <v>425</v>
      </c>
      <c r="D11" s="2092"/>
      <c r="E11" s="2092"/>
      <c r="F11" s="2092"/>
      <c r="G11" s="2092"/>
      <c r="H11" s="2092"/>
      <c r="I11" s="2092"/>
      <c r="J11" s="2092"/>
      <c r="K11" s="2092"/>
      <c r="L11" s="2092"/>
      <c r="M11" s="2092"/>
      <c r="N11" s="2093"/>
      <c r="O11" s="16"/>
      <c r="P11" s="12"/>
    </row>
    <row r="12" spans="1:16" ht="15" customHeight="1" thickBot="1">
      <c r="A12" s="2085"/>
      <c r="B12" s="50">
        <v>2009</v>
      </c>
      <c r="C12" s="2088" t="s">
        <v>425</v>
      </c>
      <c r="D12" s="2089"/>
      <c r="E12" s="2089"/>
      <c r="F12" s="2089"/>
      <c r="G12" s="2089"/>
      <c r="H12" s="2089"/>
      <c r="I12" s="2089"/>
      <c r="J12" s="2089"/>
      <c r="K12" s="2089"/>
      <c r="L12" s="2089"/>
      <c r="M12" s="2089"/>
      <c r="N12" s="2090"/>
      <c r="O12" s="16"/>
      <c r="P12" s="12"/>
    </row>
    <row r="13" spans="1:16" ht="15" customHeight="1">
      <c r="A13" s="2084" t="s">
        <v>26</v>
      </c>
      <c r="B13" s="102">
        <v>2008</v>
      </c>
      <c r="C13" s="462">
        <v>15</v>
      </c>
      <c r="D13" s="463">
        <v>15</v>
      </c>
      <c r="E13" s="463">
        <v>5</v>
      </c>
      <c r="F13" s="463">
        <v>5</v>
      </c>
      <c r="G13" s="463">
        <v>5</v>
      </c>
      <c r="H13" s="463">
        <v>5</v>
      </c>
      <c r="I13" s="463">
        <v>5</v>
      </c>
      <c r="J13" s="463">
        <v>5</v>
      </c>
      <c r="K13" s="463">
        <v>5</v>
      </c>
      <c r="L13" s="463">
        <v>5</v>
      </c>
      <c r="M13" s="463">
        <v>10</v>
      </c>
      <c r="N13" s="464">
        <v>20</v>
      </c>
      <c r="O13" s="16"/>
      <c r="P13" s="12"/>
    </row>
    <row r="14" spans="1:16" ht="15" customHeight="1" thickBot="1">
      <c r="A14" s="2085"/>
      <c r="B14" s="103">
        <v>2009</v>
      </c>
      <c r="C14" s="465">
        <v>15</v>
      </c>
      <c r="D14" s="466">
        <v>15</v>
      </c>
      <c r="E14" s="466">
        <v>5</v>
      </c>
      <c r="F14" s="466">
        <v>5</v>
      </c>
      <c r="G14" s="466">
        <v>5</v>
      </c>
      <c r="H14" s="466">
        <v>5</v>
      </c>
      <c r="I14" s="466">
        <v>5</v>
      </c>
      <c r="J14" s="466">
        <v>5</v>
      </c>
      <c r="K14" s="466">
        <v>5</v>
      </c>
      <c r="L14" s="466">
        <v>5</v>
      </c>
      <c r="M14" s="466">
        <v>10</v>
      </c>
      <c r="N14" s="467">
        <v>20</v>
      </c>
      <c r="O14" s="16"/>
      <c r="P14" s="12"/>
    </row>
    <row r="15" spans="1:16" ht="15" customHeight="1">
      <c r="A15" s="2102" t="s">
        <v>767</v>
      </c>
      <c r="B15" s="102">
        <v>2008</v>
      </c>
      <c r="C15" s="461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0">
        <v>0</v>
      </c>
      <c r="N15" s="259">
        <v>0</v>
      </c>
      <c r="O15" s="16"/>
      <c r="P15" s="12"/>
    </row>
    <row r="16" spans="1:16" ht="15" customHeight="1" thickBot="1">
      <c r="A16" s="2103"/>
      <c r="B16" s="103">
        <v>2009</v>
      </c>
      <c r="C16" s="133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5">
        <v>0</v>
      </c>
      <c r="O16" s="16"/>
      <c r="P16" s="12"/>
    </row>
    <row r="17" spans="1:16" ht="15" customHeight="1">
      <c r="A17" s="2084" t="s">
        <v>27</v>
      </c>
      <c r="B17" s="102">
        <v>2008</v>
      </c>
      <c r="C17" s="462">
        <v>15</v>
      </c>
      <c r="D17" s="463">
        <v>15</v>
      </c>
      <c r="E17" s="463">
        <v>5</v>
      </c>
      <c r="F17" s="463">
        <v>5</v>
      </c>
      <c r="G17" s="463">
        <v>5</v>
      </c>
      <c r="H17" s="463">
        <v>5</v>
      </c>
      <c r="I17" s="463">
        <v>5</v>
      </c>
      <c r="J17" s="463">
        <v>5</v>
      </c>
      <c r="K17" s="463">
        <v>5</v>
      </c>
      <c r="L17" s="463">
        <v>5</v>
      </c>
      <c r="M17" s="463">
        <v>10</v>
      </c>
      <c r="N17" s="464">
        <v>20</v>
      </c>
      <c r="O17" s="16"/>
      <c r="P17" s="12"/>
    </row>
    <row r="18" spans="1:16" ht="15" customHeight="1" thickBot="1">
      <c r="A18" s="2085"/>
      <c r="B18" s="103">
        <v>2009</v>
      </c>
      <c r="C18" s="465">
        <v>15</v>
      </c>
      <c r="D18" s="466">
        <v>15</v>
      </c>
      <c r="E18" s="466">
        <v>5</v>
      </c>
      <c r="F18" s="466">
        <v>5</v>
      </c>
      <c r="G18" s="466">
        <v>5</v>
      </c>
      <c r="H18" s="466">
        <v>5</v>
      </c>
      <c r="I18" s="466">
        <v>5</v>
      </c>
      <c r="J18" s="466">
        <v>5</v>
      </c>
      <c r="K18" s="466">
        <v>5</v>
      </c>
      <c r="L18" s="466">
        <v>5</v>
      </c>
      <c r="M18" s="466">
        <v>10</v>
      </c>
      <c r="N18" s="467">
        <v>20</v>
      </c>
      <c r="O18" s="16"/>
      <c r="P18" s="12"/>
    </row>
    <row r="19" spans="1:16" ht="15" customHeight="1">
      <c r="A19" s="2104" t="s">
        <v>419</v>
      </c>
      <c r="B19" s="102">
        <v>2008</v>
      </c>
      <c r="C19" s="1388">
        <v>4</v>
      </c>
      <c r="D19" s="1389">
        <v>16.8</v>
      </c>
      <c r="E19" s="1389">
        <v>1.6</v>
      </c>
      <c r="F19" s="1389">
        <v>0.8</v>
      </c>
      <c r="G19" s="1389">
        <v>14.4</v>
      </c>
      <c r="H19" s="1389">
        <v>1.6</v>
      </c>
      <c r="I19" s="1389">
        <v>0</v>
      </c>
      <c r="J19" s="1389">
        <v>0</v>
      </c>
      <c r="K19" s="1389">
        <v>42.4</v>
      </c>
      <c r="L19" s="1389">
        <v>3.19</v>
      </c>
      <c r="M19" s="1389">
        <v>15.2</v>
      </c>
      <c r="N19" s="1294">
        <v>0</v>
      </c>
      <c r="O19" s="16"/>
      <c r="P19" s="12"/>
    </row>
    <row r="20" spans="1:16" ht="15" customHeight="1" thickBot="1">
      <c r="A20" s="2105"/>
      <c r="B20" s="103">
        <v>2009</v>
      </c>
      <c r="C20" s="465">
        <v>15.25</v>
      </c>
      <c r="D20" s="466">
        <v>17.79</v>
      </c>
      <c r="E20" s="466">
        <v>0</v>
      </c>
      <c r="F20" s="466">
        <v>0</v>
      </c>
      <c r="G20" s="466">
        <v>11.86</v>
      </c>
      <c r="H20" s="466">
        <v>0</v>
      </c>
      <c r="I20" s="466">
        <v>4.23</v>
      </c>
      <c r="J20" s="466">
        <v>7.62</v>
      </c>
      <c r="K20" s="466">
        <v>17.8</v>
      </c>
      <c r="L20" s="466">
        <v>0</v>
      </c>
      <c r="M20" s="466">
        <v>0</v>
      </c>
      <c r="N20" s="467">
        <v>25.74</v>
      </c>
      <c r="O20" s="16"/>
      <c r="P20" s="12"/>
    </row>
    <row r="21" spans="1:16" ht="15" customHeight="1">
      <c r="A21" s="2086" t="s">
        <v>460</v>
      </c>
      <c r="B21" s="51">
        <v>2008</v>
      </c>
      <c r="C21" s="397">
        <v>0</v>
      </c>
      <c r="D21" s="1392">
        <v>0</v>
      </c>
      <c r="E21" s="1392">
        <v>0</v>
      </c>
      <c r="F21" s="1392">
        <v>0</v>
      </c>
      <c r="G21" s="1392">
        <v>0</v>
      </c>
      <c r="H21" s="1392">
        <v>0</v>
      </c>
      <c r="I21" s="1392">
        <v>0</v>
      </c>
      <c r="J21" s="1392">
        <v>0</v>
      </c>
      <c r="K21" s="1392">
        <v>0</v>
      </c>
      <c r="L21" s="1392">
        <v>0</v>
      </c>
      <c r="M21" s="1392">
        <v>0</v>
      </c>
      <c r="N21" s="398">
        <v>0</v>
      </c>
      <c r="O21" s="16"/>
      <c r="P21" s="12"/>
    </row>
    <row r="22" spans="1:16" ht="18" customHeight="1" thickBot="1">
      <c r="A22" s="2087"/>
      <c r="B22" s="50">
        <v>2009</v>
      </c>
      <c r="C22" s="402">
        <v>0</v>
      </c>
      <c r="D22" s="1393">
        <v>0</v>
      </c>
      <c r="E22" s="1393">
        <v>0</v>
      </c>
      <c r="F22" s="1393">
        <v>0</v>
      </c>
      <c r="G22" s="1393">
        <v>0</v>
      </c>
      <c r="H22" s="1393">
        <v>0</v>
      </c>
      <c r="I22" s="1393">
        <v>0</v>
      </c>
      <c r="J22" s="1393">
        <v>0</v>
      </c>
      <c r="K22" s="1393">
        <v>0</v>
      </c>
      <c r="L22" s="1393">
        <v>0</v>
      </c>
      <c r="M22" s="1393">
        <v>0</v>
      </c>
      <c r="N22" s="403">
        <v>0</v>
      </c>
      <c r="O22" s="16"/>
      <c r="P22" s="12"/>
    </row>
    <row r="23" spans="1:16" ht="15.75" customHeight="1">
      <c r="A23" s="2102" t="s">
        <v>858</v>
      </c>
      <c r="B23" s="102">
        <v>2008</v>
      </c>
      <c r="C23" s="2091" t="s">
        <v>25</v>
      </c>
      <c r="D23" s="2096"/>
      <c r="E23" s="2096"/>
      <c r="F23" s="2096"/>
      <c r="G23" s="2096"/>
      <c r="H23" s="2096"/>
      <c r="I23" s="2096"/>
      <c r="J23" s="2096"/>
      <c r="K23" s="2096"/>
      <c r="L23" s="2096"/>
      <c r="M23" s="2096"/>
      <c r="N23" s="2097"/>
      <c r="O23" s="16"/>
      <c r="P23" s="12"/>
    </row>
    <row r="24" spans="1:16" ht="15" customHeight="1" thickBot="1">
      <c r="A24" s="2103"/>
      <c r="B24" s="103">
        <v>2009</v>
      </c>
      <c r="C24" s="2088" t="s">
        <v>25</v>
      </c>
      <c r="D24" s="2100"/>
      <c r="E24" s="2100"/>
      <c r="F24" s="2100"/>
      <c r="G24" s="2100"/>
      <c r="H24" s="2100"/>
      <c r="I24" s="2100"/>
      <c r="J24" s="2100"/>
      <c r="K24" s="2100"/>
      <c r="L24" s="2100"/>
      <c r="M24" s="2100"/>
      <c r="N24" s="2101"/>
      <c r="O24" s="16"/>
      <c r="P24" s="12"/>
    </row>
    <row r="25" spans="1:16" ht="15" customHeight="1">
      <c r="A25" s="2084" t="s">
        <v>763</v>
      </c>
      <c r="B25" s="49">
        <v>2008</v>
      </c>
      <c r="C25" s="2091" t="s">
        <v>425</v>
      </c>
      <c r="D25" s="2092"/>
      <c r="E25" s="2092"/>
      <c r="F25" s="2092"/>
      <c r="G25" s="2092"/>
      <c r="H25" s="2092"/>
      <c r="I25" s="2092"/>
      <c r="J25" s="2092"/>
      <c r="K25" s="2092"/>
      <c r="L25" s="2092"/>
      <c r="M25" s="2092"/>
      <c r="N25" s="2093"/>
      <c r="O25" s="16"/>
      <c r="P25" s="12"/>
    </row>
    <row r="26" spans="1:16" ht="15" customHeight="1" thickBot="1">
      <c r="A26" s="2085"/>
      <c r="B26" s="937">
        <v>2009</v>
      </c>
      <c r="C26" s="2088" t="s">
        <v>425</v>
      </c>
      <c r="D26" s="2089"/>
      <c r="E26" s="2089"/>
      <c r="F26" s="2089"/>
      <c r="G26" s="2089"/>
      <c r="H26" s="2089"/>
      <c r="I26" s="2089"/>
      <c r="J26" s="2089"/>
      <c r="K26" s="2089"/>
      <c r="L26" s="2089"/>
      <c r="M26" s="2089"/>
      <c r="N26" s="2090"/>
      <c r="O26" s="16"/>
      <c r="P26" s="12"/>
    </row>
    <row r="27" spans="1:16" ht="15" customHeight="1">
      <c r="A27" s="2084" t="s">
        <v>28</v>
      </c>
      <c r="B27" s="51">
        <v>2008</v>
      </c>
      <c r="C27" s="1127">
        <v>7</v>
      </c>
      <c r="D27" s="1122">
        <v>5</v>
      </c>
      <c r="E27" s="1122">
        <v>12</v>
      </c>
      <c r="F27" s="1122">
        <v>2</v>
      </c>
      <c r="G27" s="1122">
        <v>2</v>
      </c>
      <c r="H27" s="1122">
        <v>4</v>
      </c>
      <c r="I27" s="1122">
        <v>5</v>
      </c>
      <c r="J27" s="1122">
        <v>10</v>
      </c>
      <c r="K27" s="1122">
        <v>2</v>
      </c>
      <c r="L27" s="1122">
        <v>5</v>
      </c>
      <c r="M27" s="1122">
        <v>15</v>
      </c>
      <c r="N27" s="1123">
        <v>31</v>
      </c>
      <c r="O27" s="16"/>
      <c r="P27" s="12"/>
    </row>
    <row r="28" spans="1:16" ht="15" customHeight="1" thickBot="1">
      <c r="A28" s="2085"/>
      <c r="B28" s="50">
        <v>2009</v>
      </c>
      <c r="C28" s="465">
        <v>5</v>
      </c>
      <c r="D28" s="466">
        <v>12</v>
      </c>
      <c r="E28" s="466">
        <v>15</v>
      </c>
      <c r="F28" s="466">
        <v>7</v>
      </c>
      <c r="G28" s="466">
        <v>1</v>
      </c>
      <c r="H28" s="466">
        <v>2</v>
      </c>
      <c r="I28" s="466">
        <v>2</v>
      </c>
      <c r="J28" s="466">
        <v>5</v>
      </c>
      <c r="K28" s="466">
        <v>1</v>
      </c>
      <c r="L28" s="466">
        <v>5</v>
      </c>
      <c r="M28" s="466">
        <v>10</v>
      </c>
      <c r="N28" s="467">
        <v>35</v>
      </c>
      <c r="O28" s="16"/>
      <c r="P28" s="12"/>
    </row>
    <row r="29" spans="1:16" ht="15" customHeight="1">
      <c r="A29" s="2084" t="s">
        <v>29</v>
      </c>
      <c r="B29" s="49">
        <v>2008</v>
      </c>
      <c r="C29" s="1127">
        <v>9</v>
      </c>
      <c r="D29" s="1122">
        <v>11</v>
      </c>
      <c r="E29" s="1122">
        <v>6</v>
      </c>
      <c r="F29" s="1122">
        <v>5</v>
      </c>
      <c r="G29" s="1122">
        <v>6</v>
      </c>
      <c r="H29" s="1122">
        <v>7</v>
      </c>
      <c r="I29" s="1122">
        <v>8</v>
      </c>
      <c r="J29" s="1122">
        <v>10</v>
      </c>
      <c r="K29" s="1122">
        <v>5</v>
      </c>
      <c r="L29" s="1122">
        <v>7</v>
      </c>
      <c r="M29" s="1122">
        <v>11</v>
      </c>
      <c r="N29" s="1123">
        <v>15</v>
      </c>
      <c r="O29" s="16"/>
      <c r="P29" s="12"/>
    </row>
    <row r="30" spans="1:16" ht="15" customHeight="1" thickBot="1">
      <c r="A30" s="2085"/>
      <c r="B30" s="937">
        <v>2009</v>
      </c>
      <c r="C30" s="1394">
        <v>8</v>
      </c>
      <c r="D30" s="1124">
        <v>10</v>
      </c>
      <c r="E30" s="1124">
        <v>8</v>
      </c>
      <c r="F30" s="1124">
        <v>5</v>
      </c>
      <c r="G30" s="1124">
        <v>6</v>
      </c>
      <c r="H30" s="1124">
        <v>7</v>
      </c>
      <c r="I30" s="1124">
        <v>7</v>
      </c>
      <c r="J30" s="1124">
        <v>11</v>
      </c>
      <c r="K30" s="1124">
        <v>6</v>
      </c>
      <c r="L30" s="1124">
        <v>6</v>
      </c>
      <c r="M30" s="1124">
        <v>10</v>
      </c>
      <c r="N30" s="1125">
        <v>16</v>
      </c>
      <c r="O30" s="16"/>
      <c r="P30" s="12"/>
    </row>
    <row r="31" spans="1:16" ht="15" customHeight="1">
      <c r="A31" s="2084" t="s">
        <v>30</v>
      </c>
      <c r="B31" s="51">
        <v>2008</v>
      </c>
      <c r="C31" s="462">
        <v>15</v>
      </c>
      <c r="D31" s="463">
        <v>15</v>
      </c>
      <c r="E31" s="463">
        <v>1.4</v>
      </c>
      <c r="F31" s="463">
        <v>2</v>
      </c>
      <c r="G31" s="463">
        <v>2</v>
      </c>
      <c r="H31" s="463">
        <v>1</v>
      </c>
      <c r="I31" s="463">
        <v>1</v>
      </c>
      <c r="J31" s="463">
        <v>1</v>
      </c>
      <c r="K31" s="463">
        <v>10</v>
      </c>
      <c r="L31" s="463">
        <v>17</v>
      </c>
      <c r="M31" s="463">
        <v>17</v>
      </c>
      <c r="N31" s="464">
        <v>18</v>
      </c>
      <c r="O31" s="16"/>
      <c r="P31" s="12"/>
    </row>
    <row r="32" spans="1:14" ht="13.8" thickBot="1">
      <c r="A32" s="2085"/>
      <c r="B32" s="50">
        <v>2009</v>
      </c>
      <c r="C32" s="465">
        <v>15</v>
      </c>
      <c r="D32" s="466">
        <v>15</v>
      </c>
      <c r="E32" s="466">
        <v>2</v>
      </c>
      <c r="F32" s="466">
        <v>2</v>
      </c>
      <c r="G32" s="466">
        <v>1</v>
      </c>
      <c r="H32" s="466">
        <v>1</v>
      </c>
      <c r="I32" s="466">
        <v>1</v>
      </c>
      <c r="J32" s="466">
        <v>1</v>
      </c>
      <c r="K32" s="466">
        <v>10</v>
      </c>
      <c r="L32" s="466">
        <v>15</v>
      </c>
      <c r="M32" s="466">
        <v>18</v>
      </c>
      <c r="N32" s="467">
        <v>19</v>
      </c>
    </row>
    <row r="33" ht="15" customHeight="1">
      <c r="A33" s="273" t="s">
        <v>32</v>
      </c>
    </row>
    <row r="34" ht="15" customHeight="1">
      <c r="A34" s="237" t="s">
        <v>424</v>
      </c>
    </row>
    <row r="35" spans="1:5" ht="12.75">
      <c r="A35" s="2094"/>
      <c r="B35" s="2095"/>
      <c r="C35" s="2095"/>
      <c r="D35" s="2095"/>
      <c r="E35" s="2095"/>
    </row>
  </sheetData>
  <mergeCells count="25">
    <mergeCell ref="A35:E35"/>
    <mergeCell ref="C26:N26"/>
    <mergeCell ref="C25:N25"/>
    <mergeCell ref="C23:N23"/>
    <mergeCell ref="A7:A8"/>
    <mergeCell ref="C11:N11"/>
    <mergeCell ref="C12:N12"/>
    <mergeCell ref="C24:N24"/>
    <mergeCell ref="A23:A24"/>
    <mergeCell ref="A21:A22"/>
    <mergeCell ref="A31:A32"/>
    <mergeCell ref="A9:A10"/>
    <mergeCell ref="A13:A14"/>
    <mergeCell ref="A17:A18"/>
    <mergeCell ref="A19:A20"/>
    <mergeCell ref="A15:A16"/>
    <mergeCell ref="A11:A12"/>
    <mergeCell ref="A25:A26"/>
    <mergeCell ref="A27:A28"/>
    <mergeCell ref="A29:A30"/>
    <mergeCell ref="A1:M1"/>
    <mergeCell ref="A3:A4"/>
    <mergeCell ref="A5:A6"/>
    <mergeCell ref="C6:N6"/>
    <mergeCell ref="C5:N5"/>
  </mergeCells>
  <printOptions/>
  <pageMargins left="0.75" right="0.75" top="0.67" bottom="1" header="0.28" footer="0.5"/>
  <pageSetup horizontalDpi="1200" verticalDpi="12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18"/>
  <sheetViews>
    <sheetView showGridLines="0" workbookViewId="0" topLeftCell="A22">
      <selection activeCell="I1" sqref="I1:J1048576"/>
    </sheetView>
  </sheetViews>
  <sheetFormatPr defaultColWidth="8.8515625" defaultRowHeight="12.75"/>
  <cols>
    <col min="1" max="1" width="32.00390625" style="3" customWidth="1"/>
    <col min="2" max="3" width="9.421875" style="3" customWidth="1"/>
    <col min="4" max="5" width="10.00390625" style="3" customWidth="1"/>
    <col min="6" max="7" width="9.7109375" style="3" customWidth="1"/>
    <col min="8" max="8" width="12.00390625" style="3" customWidth="1"/>
    <col min="9" max="16384" width="8.8515625" style="3" customWidth="1"/>
  </cols>
  <sheetData>
    <row r="1" spans="1:5" ht="21" customHeight="1" thickBot="1">
      <c r="A1" s="2267" t="s">
        <v>937</v>
      </c>
      <c r="B1" s="2267"/>
      <c r="C1" s="2267"/>
      <c r="D1" s="2267"/>
      <c r="E1" s="2267"/>
    </row>
    <row r="2" spans="1:11" ht="30" customHeight="1" thickBot="1">
      <c r="A2" s="2202" t="s">
        <v>20</v>
      </c>
      <c r="B2" s="2268" t="s">
        <v>107</v>
      </c>
      <c r="C2" s="2142"/>
      <c r="D2" s="2178" t="s">
        <v>108</v>
      </c>
      <c r="E2" s="2142"/>
      <c r="F2" s="2181" t="s">
        <v>170</v>
      </c>
      <c r="G2" s="2182"/>
      <c r="H2"/>
      <c r="I2"/>
      <c r="J2"/>
      <c r="K2"/>
    </row>
    <row r="3" spans="1:11" ht="15" customHeight="1" thickBot="1">
      <c r="A3" s="2203"/>
      <c r="B3" s="85">
        <v>2008</v>
      </c>
      <c r="C3" s="66">
        <v>2009</v>
      </c>
      <c r="D3" s="85">
        <v>2008</v>
      </c>
      <c r="E3" s="66">
        <v>2009</v>
      </c>
      <c r="F3" s="128">
        <v>2008</v>
      </c>
      <c r="G3" s="66">
        <v>2009</v>
      </c>
      <c r="H3"/>
      <c r="I3"/>
      <c r="J3"/>
      <c r="K3"/>
    </row>
    <row r="4" spans="1:11" ht="15" customHeight="1">
      <c r="A4" s="844" t="s">
        <v>109</v>
      </c>
      <c r="B4" s="845">
        <v>116</v>
      </c>
      <c r="C4" s="846">
        <v>106</v>
      </c>
      <c r="D4" s="845">
        <v>4977</v>
      </c>
      <c r="E4" s="846">
        <v>4525</v>
      </c>
      <c r="F4" s="1461">
        <v>30000</v>
      </c>
      <c r="G4" s="1462">
        <v>40000</v>
      </c>
      <c r="H4"/>
      <c r="I4"/>
      <c r="J4"/>
      <c r="K4"/>
    </row>
    <row r="5" spans="1:11" ht="15" customHeight="1">
      <c r="A5" s="847" t="s">
        <v>551</v>
      </c>
      <c r="B5" s="256">
        <v>0</v>
      </c>
      <c r="C5" s="261">
        <v>0</v>
      </c>
      <c r="D5" s="256">
        <v>0</v>
      </c>
      <c r="E5" s="261">
        <v>0</v>
      </c>
      <c r="F5" s="1137">
        <v>0</v>
      </c>
      <c r="G5" s="1138">
        <v>0</v>
      </c>
      <c r="H5"/>
      <c r="I5"/>
      <c r="J5"/>
      <c r="K5"/>
    </row>
    <row r="6" spans="1:11" ht="15" customHeight="1">
      <c r="A6" s="758" t="s">
        <v>552</v>
      </c>
      <c r="B6" s="161">
        <v>0</v>
      </c>
      <c r="C6" s="262">
        <v>0</v>
      </c>
      <c r="D6" s="161">
        <v>0</v>
      </c>
      <c r="E6" s="262">
        <v>0</v>
      </c>
      <c r="F6" s="1137">
        <v>0</v>
      </c>
      <c r="G6" s="1138">
        <v>0</v>
      </c>
      <c r="H6"/>
      <c r="I6"/>
      <c r="J6"/>
      <c r="K6"/>
    </row>
    <row r="7" spans="1:11" ht="15" customHeight="1">
      <c r="A7" s="848" t="s">
        <v>110</v>
      </c>
      <c r="B7" s="849">
        <v>18</v>
      </c>
      <c r="C7" s="850">
        <v>19</v>
      </c>
      <c r="D7" s="849">
        <v>380</v>
      </c>
      <c r="E7" s="850">
        <v>385</v>
      </c>
      <c r="F7" s="1463">
        <v>3500</v>
      </c>
      <c r="G7" s="1464">
        <v>3900</v>
      </c>
      <c r="H7"/>
      <c r="I7"/>
      <c r="J7"/>
      <c r="K7"/>
    </row>
    <row r="8" spans="1:11" ht="15" customHeight="1">
      <c r="A8" s="848" t="s">
        <v>628</v>
      </c>
      <c r="B8" s="849">
        <v>64</v>
      </c>
      <c r="C8" s="850">
        <v>120</v>
      </c>
      <c r="D8" s="849">
        <v>4684</v>
      </c>
      <c r="E8" s="850">
        <v>6151</v>
      </c>
      <c r="F8" s="1463">
        <v>0</v>
      </c>
      <c r="G8" s="1464">
        <v>0</v>
      </c>
      <c r="H8"/>
      <c r="I8"/>
      <c r="J8"/>
      <c r="K8"/>
    </row>
    <row r="9" spans="1:11" ht="15" customHeight="1">
      <c r="A9" s="847" t="s">
        <v>553</v>
      </c>
      <c r="B9" s="256">
        <v>0</v>
      </c>
      <c r="C9" s="261">
        <v>0</v>
      </c>
      <c r="D9" s="256">
        <v>0</v>
      </c>
      <c r="E9" s="261">
        <v>0</v>
      </c>
      <c r="F9" s="1137">
        <v>0</v>
      </c>
      <c r="G9" s="1138">
        <v>0</v>
      </c>
      <c r="H9"/>
      <c r="I9"/>
      <c r="J9"/>
      <c r="K9"/>
    </row>
    <row r="10" spans="1:11" ht="15" customHeight="1">
      <c r="A10" s="848" t="s">
        <v>631</v>
      </c>
      <c r="B10" s="849">
        <v>322</v>
      </c>
      <c r="C10" s="850">
        <v>326</v>
      </c>
      <c r="D10" s="849">
        <v>10195</v>
      </c>
      <c r="E10" s="850">
        <v>13669</v>
      </c>
      <c r="F10" s="1463">
        <v>0</v>
      </c>
      <c r="G10" s="1464">
        <v>0</v>
      </c>
      <c r="H10"/>
      <c r="I10"/>
      <c r="J10"/>
      <c r="K10"/>
    </row>
    <row r="11" spans="1:11" ht="15.6" customHeight="1">
      <c r="A11" s="851" t="s">
        <v>585</v>
      </c>
      <c r="B11" s="256">
        <v>0</v>
      </c>
      <c r="C11" s="261">
        <v>0</v>
      </c>
      <c r="D11" s="256">
        <v>0</v>
      </c>
      <c r="E11" s="261">
        <v>0</v>
      </c>
      <c r="F11" s="1137">
        <v>0</v>
      </c>
      <c r="G11" s="1138">
        <v>0</v>
      </c>
      <c r="H11"/>
      <c r="I11"/>
      <c r="J11"/>
      <c r="K11"/>
    </row>
    <row r="12" spans="1:11" ht="15" customHeight="1" thickBot="1">
      <c r="A12" s="852" t="s">
        <v>113</v>
      </c>
      <c r="B12" s="853">
        <v>18</v>
      </c>
      <c r="C12" s="854">
        <v>18</v>
      </c>
      <c r="D12" s="853">
        <v>900</v>
      </c>
      <c r="E12" s="854">
        <v>1000</v>
      </c>
      <c r="F12" s="1465">
        <v>7000</v>
      </c>
      <c r="G12" s="1466">
        <v>7500</v>
      </c>
      <c r="H12"/>
      <c r="I12"/>
      <c r="J12"/>
      <c r="K12"/>
    </row>
    <row r="13" spans="1:11" ht="15" customHeight="1" thickBot="1">
      <c r="A13" s="855" t="s">
        <v>18</v>
      </c>
      <c r="B13" s="856">
        <f aca="true" t="shared" si="0" ref="B13:G13">SUM(B4:B12)</f>
        <v>538</v>
      </c>
      <c r="C13" s="857">
        <f t="shared" si="0"/>
        <v>589</v>
      </c>
      <c r="D13" s="856">
        <f t="shared" si="0"/>
        <v>21136</v>
      </c>
      <c r="E13" s="858">
        <f t="shared" si="0"/>
        <v>25730</v>
      </c>
      <c r="F13" s="856">
        <f t="shared" si="0"/>
        <v>40500</v>
      </c>
      <c r="G13" s="857">
        <f t="shared" si="0"/>
        <v>51400</v>
      </c>
      <c r="H13"/>
      <c r="I13"/>
      <c r="J13"/>
      <c r="K13"/>
    </row>
    <row r="14" spans="1:11" ht="15" customHeight="1">
      <c r="A14" s="2136" t="s">
        <v>548</v>
      </c>
      <c r="B14" s="2136"/>
      <c r="C14" s="2136"/>
      <c r="D14" s="995"/>
      <c r="H14"/>
      <c r="I14"/>
      <c r="J14"/>
      <c r="K14"/>
    </row>
    <row r="15" spans="1:11" ht="15" customHeight="1">
      <c r="A15" s="237"/>
      <c r="B15" s="237"/>
      <c r="C15" s="237"/>
      <c r="D15" s="995"/>
      <c r="H15"/>
      <c r="I15"/>
      <c r="J15"/>
      <c r="K15"/>
    </row>
    <row r="16" spans="8:11" ht="15" customHeight="1">
      <c r="H16"/>
      <c r="I16"/>
      <c r="J16"/>
      <c r="K16"/>
    </row>
    <row r="17" spans="8:11" ht="12.75">
      <c r="H17"/>
      <c r="I17"/>
      <c r="J17"/>
      <c r="K17"/>
    </row>
    <row r="18" spans="8:11" ht="12.75">
      <c r="H18"/>
      <c r="I18"/>
      <c r="J18"/>
      <c r="K18"/>
    </row>
  </sheetData>
  <mergeCells count="6">
    <mergeCell ref="A14:C14"/>
    <mergeCell ref="A1:E1"/>
    <mergeCell ref="B2:C2"/>
    <mergeCell ref="D2:E2"/>
    <mergeCell ref="F2:G2"/>
    <mergeCell ref="A2:A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 topLeftCell="A1">
      <selection activeCell="E26" sqref="E26"/>
    </sheetView>
  </sheetViews>
  <sheetFormatPr defaultColWidth="8.8515625" defaultRowHeight="12.75"/>
  <cols>
    <col min="1" max="1" width="31.140625" style="3" customWidth="1"/>
    <col min="2" max="5" width="8.7109375" style="3" customWidth="1"/>
    <col min="6" max="6" width="42.28125" style="3" customWidth="1"/>
    <col min="7" max="16384" width="8.8515625" style="3" customWidth="1"/>
  </cols>
  <sheetData>
    <row r="1" spans="1:3" ht="36" customHeight="1" thickBot="1">
      <c r="A1" s="2079" t="s">
        <v>938</v>
      </c>
      <c r="B1" s="2079"/>
      <c r="C1" s="2079"/>
    </row>
    <row r="2" spans="1:6" ht="15" customHeight="1" thickBot="1">
      <c r="A2" s="525" t="s">
        <v>20</v>
      </c>
      <c r="B2" s="118">
        <v>2008</v>
      </c>
      <c r="C2" s="383">
        <v>2009</v>
      </c>
      <c r="D2" s="26"/>
      <c r="F2" s="25"/>
    </row>
    <row r="3" spans="1:6" ht="15" customHeight="1">
      <c r="A3" s="790" t="s">
        <v>109</v>
      </c>
      <c r="B3" s="1785">
        <v>7</v>
      </c>
      <c r="C3" s="1785">
        <v>7.5</v>
      </c>
      <c r="D3"/>
      <c r="E3"/>
      <c r="F3" s="54"/>
    </row>
    <row r="4" spans="1:6" ht="15" customHeight="1">
      <c r="A4" s="863" t="s">
        <v>551</v>
      </c>
      <c r="B4" s="1786">
        <v>0</v>
      </c>
      <c r="C4" s="1786">
        <v>0</v>
      </c>
      <c r="D4"/>
      <c r="E4"/>
      <c r="F4" s="81"/>
    </row>
    <row r="5" spans="1:6" ht="15" customHeight="1">
      <c r="A5" s="758" t="s">
        <v>552</v>
      </c>
      <c r="B5" s="1786">
        <v>0</v>
      </c>
      <c r="C5" s="1786">
        <v>0</v>
      </c>
      <c r="D5"/>
      <c r="E5"/>
      <c r="F5" s="54"/>
    </row>
    <row r="6" spans="1:6" ht="15" customHeight="1">
      <c r="A6" s="758" t="s">
        <v>110</v>
      </c>
      <c r="B6" s="1787">
        <v>6</v>
      </c>
      <c r="C6" s="1787">
        <v>6</v>
      </c>
      <c r="D6"/>
      <c r="E6"/>
      <c r="F6" s="54"/>
    </row>
    <row r="7" spans="1:6" ht="15" customHeight="1">
      <c r="A7" s="758" t="s">
        <v>111</v>
      </c>
      <c r="B7" s="1787">
        <v>0</v>
      </c>
      <c r="C7" s="1787">
        <v>0</v>
      </c>
      <c r="D7"/>
      <c r="E7"/>
      <c r="F7" s="54"/>
    </row>
    <row r="8" spans="1:6" ht="15" customHeight="1">
      <c r="A8" s="758" t="s">
        <v>553</v>
      </c>
      <c r="B8" s="1786">
        <v>0</v>
      </c>
      <c r="C8" s="1786">
        <v>0</v>
      </c>
      <c r="D8"/>
      <c r="E8"/>
      <c r="F8" s="81"/>
    </row>
    <row r="9" spans="1:6" ht="15" customHeight="1">
      <c r="A9" s="758" t="s">
        <v>112</v>
      </c>
      <c r="B9" s="1786">
        <v>0</v>
      </c>
      <c r="C9" s="1786">
        <v>0</v>
      </c>
      <c r="D9"/>
      <c r="E9"/>
      <c r="F9" s="54"/>
    </row>
    <row r="10" spans="1:6" ht="15" customHeight="1">
      <c r="A10" s="851" t="s">
        <v>585</v>
      </c>
      <c r="B10" s="1786">
        <v>0</v>
      </c>
      <c r="C10" s="1786">
        <v>0</v>
      </c>
      <c r="F10" s="81"/>
    </row>
    <row r="11" spans="1:6" ht="15" customHeight="1" thickBot="1">
      <c r="A11" s="107" t="s">
        <v>113</v>
      </c>
      <c r="B11" s="1734">
        <v>7</v>
      </c>
      <c r="C11" s="1734">
        <v>7</v>
      </c>
      <c r="F11" s="54"/>
    </row>
    <row r="12" spans="1:6" ht="15" customHeight="1">
      <c r="A12" s="237"/>
      <c r="F12" s="25"/>
    </row>
    <row r="13" spans="3:6" ht="12.75">
      <c r="C13"/>
      <c r="F13" s="25"/>
    </row>
    <row r="14" spans="3:6" ht="12.75">
      <c r="C14"/>
      <c r="F14" s="25"/>
    </row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 topLeftCell="A1">
      <selection activeCell="O2" sqref="O2:P25"/>
    </sheetView>
  </sheetViews>
  <sheetFormatPr defaultColWidth="8.8515625" defaultRowHeight="12.75"/>
  <cols>
    <col min="1" max="1" width="36.28125" style="3" customWidth="1"/>
    <col min="2" max="2" width="6.8515625" style="10" customWidth="1"/>
    <col min="3" max="14" width="4.7109375" style="3" customWidth="1"/>
    <col min="15" max="16384" width="8.8515625" style="3" customWidth="1"/>
  </cols>
  <sheetData>
    <row r="1" spans="1:14" ht="21" customHeight="1" thickBot="1">
      <c r="A1" s="2053" t="s">
        <v>939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63" t="s">
        <v>50</v>
      </c>
    </row>
    <row r="2" spans="1:14" ht="21" customHeight="1" thickBot="1">
      <c r="A2" s="204" t="s">
        <v>20</v>
      </c>
      <c r="B2" s="64" t="s">
        <v>1</v>
      </c>
      <c r="C2" s="1230" t="s">
        <v>529</v>
      </c>
      <c r="D2" s="1231" t="s">
        <v>530</v>
      </c>
      <c r="E2" s="1231" t="s">
        <v>531</v>
      </c>
      <c r="F2" s="1231" t="s">
        <v>532</v>
      </c>
      <c r="G2" s="1231" t="s">
        <v>533</v>
      </c>
      <c r="H2" s="1231" t="s">
        <v>534</v>
      </c>
      <c r="I2" s="1231" t="s">
        <v>535</v>
      </c>
      <c r="J2" s="1231" t="s">
        <v>536</v>
      </c>
      <c r="K2" s="1231" t="s">
        <v>537</v>
      </c>
      <c r="L2" s="1231" t="s">
        <v>538</v>
      </c>
      <c r="M2" s="1231" t="s">
        <v>539</v>
      </c>
      <c r="N2" s="55" t="s">
        <v>540</v>
      </c>
    </row>
    <row r="3" spans="1:14" ht="15" customHeight="1">
      <c r="A3" s="2269" t="s">
        <v>109</v>
      </c>
      <c r="B3" s="928">
        <v>2008</v>
      </c>
      <c r="C3" s="1232">
        <v>1</v>
      </c>
      <c r="D3" s="1233">
        <v>1</v>
      </c>
      <c r="E3" s="1233">
        <v>10</v>
      </c>
      <c r="F3" s="1233">
        <v>10</v>
      </c>
      <c r="G3" s="1233">
        <v>1</v>
      </c>
      <c r="H3" s="1233">
        <v>1</v>
      </c>
      <c r="I3" s="1233">
        <v>1</v>
      </c>
      <c r="J3" s="1233">
        <v>5</v>
      </c>
      <c r="K3" s="1233">
        <v>10</v>
      </c>
      <c r="L3" s="1233">
        <v>20</v>
      </c>
      <c r="M3" s="1233">
        <v>20</v>
      </c>
      <c r="N3" s="1234">
        <v>20</v>
      </c>
    </row>
    <row r="4" spans="1:14" ht="15" customHeight="1" thickBot="1">
      <c r="A4" s="2270"/>
      <c r="B4" s="1235">
        <v>2009</v>
      </c>
      <c r="C4" s="1236">
        <v>5</v>
      </c>
      <c r="D4" s="1237">
        <v>5</v>
      </c>
      <c r="E4" s="1237">
        <v>10</v>
      </c>
      <c r="F4" s="1237">
        <v>10</v>
      </c>
      <c r="G4" s="1237">
        <v>5</v>
      </c>
      <c r="H4" s="1237">
        <v>5</v>
      </c>
      <c r="I4" s="1237">
        <v>5</v>
      </c>
      <c r="J4" s="1237">
        <v>5</v>
      </c>
      <c r="K4" s="1237">
        <v>10</v>
      </c>
      <c r="L4" s="1237">
        <v>10</v>
      </c>
      <c r="M4" s="1237">
        <v>10</v>
      </c>
      <c r="N4" s="1238">
        <v>20</v>
      </c>
    </row>
    <row r="5" spans="1:14" ht="15" customHeight="1">
      <c r="A5" s="2271" t="s">
        <v>551</v>
      </c>
      <c r="B5" s="928">
        <v>2008</v>
      </c>
      <c r="C5" s="1232">
        <v>0</v>
      </c>
      <c r="D5" s="1233">
        <v>0</v>
      </c>
      <c r="E5" s="1233">
        <v>0</v>
      </c>
      <c r="F5" s="1233">
        <v>0</v>
      </c>
      <c r="G5" s="1233">
        <v>0</v>
      </c>
      <c r="H5" s="1233">
        <v>0</v>
      </c>
      <c r="I5" s="1233">
        <v>0</v>
      </c>
      <c r="J5" s="1233">
        <v>0</v>
      </c>
      <c r="K5" s="1233">
        <v>0</v>
      </c>
      <c r="L5" s="1233">
        <v>0</v>
      </c>
      <c r="M5" s="1233">
        <v>0</v>
      </c>
      <c r="N5" s="1000">
        <v>0</v>
      </c>
    </row>
    <row r="6" spans="1:14" ht="15" customHeight="1" thickBot="1">
      <c r="A6" s="2272"/>
      <c r="B6" s="1235">
        <v>2009</v>
      </c>
      <c r="C6" s="1239">
        <v>0</v>
      </c>
      <c r="D6" s="1240">
        <v>0</v>
      </c>
      <c r="E6" s="1240">
        <v>0</v>
      </c>
      <c r="F6" s="1240">
        <v>0</v>
      </c>
      <c r="G6" s="1240">
        <v>0</v>
      </c>
      <c r="H6" s="1240">
        <v>0</v>
      </c>
      <c r="I6" s="1240">
        <v>0</v>
      </c>
      <c r="J6" s="1240">
        <v>0</v>
      </c>
      <c r="K6" s="1240">
        <v>0</v>
      </c>
      <c r="L6" s="1240">
        <v>0</v>
      </c>
      <c r="M6" s="1240">
        <v>0</v>
      </c>
      <c r="N6" s="1241">
        <v>0</v>
      </c>
    </row>
    <row r="7" spans="1:14" ht="15" customHeight="1">
      <c r="A7" s="2273" t="s">
        <v>552</v>
      </c>
      <c r="B7" s="928">
        <v>2008</v>
      </c>
      <c r="C7" s="1232">
        <v>0</v>
      </c>
      <c r="D7" s="1233">
        <v>0</v>
      </c>
      <c r="E7" s="1233">
        <v>0</v>
      </c>
      <c r="F7" s="1233">
        <v>0</v>
      </c>
      <c r="G7" s="1233">
        <v>0</v>
      </c>
      <c r="H7" s="1233">
        <v>0</v>
      </c>
      <c r="I7" s="1233">
        <v>0</v>
      </c>
      <c r="J7" s="1233">
        <v>0</v>
      </c>
      <c r="K7" s="1233">
        <v>0</v>
      </c>
      <c r="L7" s="1233">
        <v>0</v>
      </c>
      <c r="M7" s="1233">
        <v>0</v>
      </c>
      <c r="N7" s="1000">
        <v>0</v>
      </c>
    </row>
    <row r="8" spans="1:14" ht="15" customHeight="1" thickBot="1">
      <c r="A8" s="2274"/>
      <c r="B8" s="1235">
        <v>2009</v>
      </c>
      <c r="C8" s="1239">
        <v>0</v>
      </c>
      <c r="D8" s="1240">
        <v>0</v>
      </c>
      <c r="E8" s="1240">
        <v>0</v>
      </c>
      <c r="F8" s="1240">
        <v>0</v>
      </c>
      <c r="G8" s="1240">
        <v>0</v>
      </c>
      <c r="H8" s="1240">
        <v>0</v>
      </c>
      <c r="I8" s="1240">
        <v>0</v>
      </c>
      <c r="J8" s="1240">
        <v>0</v>
      </c>
      <c r="K8" s="1240">
        <v>0</v>
      </c>
      <c r="L8" s="1240">
        <v>0</v>
      </c>
      <c r="M8" s="1240">
        <v>0</v>
      </c>
      <c r="N8" s="1241">
        <v>0</v>
      </c>
    </row>
    <row r="9" spans="1:14" ht="15" customHeight="1">
      <c r="A9" s="2147" t="s">
        <v>110</v>
      </c>
      <c r="B9" s="928">
        <v>2008</v>
      </c>
      <c r="C9" s="1232">
        <v>10</v>
      </c>
      <c r="D9" s="1233">
        <v>5</v>
      </c>
      <c r="E9" s="1233">
        <v>0</v>
      </c>
      <c r="F9" s="1233">
        <v>0</v>
      </c>
      <c r="G9" s="1233">
        <v>0</v>
      </c>
      <c r="H9" s="1233">
        <v>0</v>
      </c>
      <c r="I9" s="1233">
        <v>0</v>
      </c>
      <c r="J9" s="1233">
        <v>30</v>
      </c>
      <c r="K9" s="1233">
        <v>10</v>
      </c>
      <c r="L9" s="1233">
        <v>10</v>
      </c>
      <c r="M9" s="1233">
        <v>20</v>
      </c>
      <c r="N9" s="1000">
        <v>15</v>
      </c>
    </row>
    <row r="10" spans="1:14" ht="16.2" customHeight="1" thickBot="1">
      <c r="A10" s="2148"/>
      <c r="B10" s="956">
        <v>2009</v>
      </c>
      <c r="C10" s="1239">
        <v>0</v>
      </c>
      <c r="D10" s="1240">
        <v>0</v>
      </c>
      <c r="E10" s="1240">
        <v>0</v>
      </c>
      <c r="F10" s="1240">
        <v>0</v>
      </c>
      <c r="G10" s="1240">
        <v>0</v>
      </c>
      <c r="H10" s="1240">
        <v>0</v>
      </c>
      <c r="I10" s="1240">
        <v>0</v>
      </c>
      <c r="J10" s="1240">
        <v>30</v>
      </c>
      <c r="K10" s="1240">
        <v>15</v>
      </c>
      <c r="L10" s="1240">
        <v>15</v>
      </c>
      <c r="M10" s="1240">
        <v>10</v>
      </c>
      <c r="N10" s="1241">
        <v>30</v>
      </c>
    </row>
    <row r="11" spans="1:14" ht="16.2" customHeight="1">
      <c r="A11" s="2147" t="s">
        <v>111</v>
      </c>
      <c r="B11" s="928">
        <v>2008</v>
      </c>
      <c r="C11" s="1232">
        <v>0</v>
      </c>
      <c r="D11" s="1233">
        <v>0</v>
      </c>
      <c r="E11" s="1233">
        <v>0</v>
      </c>
      <c r="F11" s="1233">
        <v>0</v>
      </c>
      <c r="G11" s="1233">
        <v>0</v>
      </c>
      <c r="H11" s="1233">
        <v>0</v>
      </c>
      <c r="I11" s="1233">
        <v>0</v>
      </c>
      <c r="J11" s="1233">
        <v>0</v>
      </c>
      <c r="K11" s="1233">
        <v>0</v>
      </c>
      <c r="L11" s="1233">
        <v>0</v>
      </c>
      <c r="M11" s="1233">
        <v>0</v>
      </c>
      <c r="N11" s="1000">
        <v>0</v>
      </c>
    </row>
    <row r="12" spans="1:14" ht="16.2" customHeight="1" thickBot="1">
      <c r="A12" s="2148"/>
      <c r="B12" s="956">
        <v>2009</v>
      </c>
      <c r="C12" s="1239">
        <v>0</v>
      </c>
      <c r="D12" s="1240">
        <v>0</v>
      </c>
      <c r="E12" s="1240">
        <v>0</v>
      </c>
      <c r="F12" s="1240">
        <v>0</v>
      </c>
      <c r="G12" s="1240">
        <v>0</v>
      </c>
      <c r="H12" s="1240">
        <v>0</v>
      </c>
      <c r="I12" s="1240">
        <v>0</v>
      </c>
      <c r="J12" s="1240">
        <v>0</v>
      </c>
      <c r="K12" s="1240">
        <v>0</v>
      </c>
      <c r="L12" s="1240">
        <v>0</v>
      </c>
      <c r="M12" s="1240">
        <v>0</v>
      </c>
      <c r="N12" s="1241">
        <v>0</v>
      </c>
    </row>
    <row r="13" spans="1:14" ht="12.75">
      <c r="A13" s="2273" t="s">
        <v>553</v>
      </c>
      <c r="B13" s="928">
        <v>2008</v>
      </c>
      <c r="C13" s="1232">
        <v>0</v>
      </c>
      <c r="D13" s="1233">
        <v>0</v>
      </c>
      <c r="E13" s="1233">
        <v>0</v>
      </c>
      <c r="F13" s="1233">
        <v>0</v>
      </c>
      <c r="G13" s="1233">
        <v>0</v>
      </c>
      <c r="H13" s="1233">
        <v>0</v>
      </c>
      <c r="I13" s="1233">
        <v>0</v>
      </c>
      <c r="J13" s="1233">
        <v>0</v>
      </c>
      <c r="K13" s="1233">
        <v>0</v>
      </c>
      <c r="L13" s="1233">
        <v>0</v>
      </c>
      <c r="M13" s="1233">
        <v>0</v>
      </c>
      <c r="N13" s="1000">
        <v>0</v>
      </c>
    </row>
    <row r="14" spans="1:14" ht="13.8" thickBot="1">
      <c r="A14" s="2274"/>
      <c r="B14" s="1235">
        <v>2009</v>
      </c>
      <c r="C14" s="1239">
        <v>0</v>
      </c>
      <c r="D14" s="1240">
        <v>0</v>
      </c>
      <c r="E14" s="1240">
        <v>0</v>
      </c>
      <c r="F14" s="1240">
        <v>0</v>
      </c>
      <c r="G14" s="1240">
        <v>0</v>
      </c>
      <c r="H14" s="1240">
        <v>0</v>
      </c>
      <c r="I14" s="1240">
        <v>0</v>
      </c>
      <c r="J14" s="1240">
        <v>0</v>
      </c>
      <c r="K14" s="1240">
        <v>0</v>
      </c>
      <c r="L14" s="1240">
        <v>0</v>
      </c>
      <c r="M14" s="1240">
        <v>0</v>
      </c>
      <c r="N14" s="1241">
        <v>0</v>
      </c>
    </row>
    <row r="15" spans="1:14" ht="12.75">
      <c r="A15" s="2147" t="s">
        <v>112</v>
      </c>
      <c r="B15" s="928">
        <v>2008</v>
      </c>
      <c r="C15" s="1232">
        <v>0</v>
      </c>
      <c r="D15" s="1233">
        <v>0</v>
      </c>
      <c r="E15" s="1233">
        <v>0</v>
      </c>
      <c r="F15" s="1233">
        <v>0</v>
      </c>
      <c r="G15" s="1233">
        <v>0</v>
      </c>
      <c r="H15" s="1233">
        <v>0</v>
      </c>
      <c r="I15" s="1233">
        <v>0</v>
      </c>
      <c r="J15" s="1233">
        <v>0</v>
      </c>
      <c r="K15" s="1233">
        <v>0</v>
      </c>
      <c r="L15" s="1233">
        <v>0</v>
      </c>
      <c r="M15" s="1233">
        <v>0</v>
      </c>
      <c r="N15" s="1000">
        <v>0</v>
      </c>
    </row>
    <row r="16" spans="1:14" ht="13.8" thickBot="1">
      <c r="A16" s="2148"/>
      <c r="B16" s="956">
        <v>2009</v>
      </c>
      <c r="C16" s="1239">
        <v>0</v>
      </c>
      <c r="D16" s="1240">
        <v>0</v>
      </c>
      <c r="E16" s="1240">
        <v>0</v>
      </c>
      <c r="F16" s="1240">
        <v>0</v>
      </c>
      <c r="G16" s="1240">
        <v>0</v>
      </c>
      <c r="H16" s="1240">
        <v>0</v>
      </c>
      <c r="I16" s="1240">
        <v>0</v>
      </c>
      <c r="J16" s="1240">
        <v>0</v>
      </c>
      <c r="K16" s="1240">
        <v>0</v>
      </c>
      <c r="L16" s="1240">
        <v>0</v>
      </c>
      <c r="M16" s="1240">
        <v>0</v>
      </c>
      <c r="N16" s="1241">
        <v>0</v>
      </c>
    </row>
    <row r="17" spans="1:14" ht="12.75">
      <c r="A17" s="2271" t="s">
        <v>585</v>
      </c>
      <c r="B17" s="928">
        <v>2008</v>
      </c>
      <c r="C17" s="1232">
        <v>0</v>
      </c>
      <c r="D17" s="1233">
        <v>0</v>
      </c>
      <c r="E17" s="1233">
        <v>0</v>
      </c>
      <c r="F17" s="1233">
        <v>0</v>
      </c>
      <c r="G17" s="1233">
        <v>0</v>
      </c>
      <c r="H17" s="1233">
        <v>0</v>
      </c>
      <c r="I17" s="1233">
        <v>0</v>
      </c>
      <c r="J17" s="1233">
        <v>0</v>
      </c>
      <c r="K17" s="1233">
        <v>0</v>
      </c>
      <c r="L17" s="1233">
        <v>0</v>
      </c>
      <c r="M17" s="1233">
        <v>0</v>
      </c>
      <c r="N17" s="1000">
        <v>0</v>
      </c>
    </row>
    <row r="18" spans="1:14" ht="13.8" thickBot="1">
      <c r="A18" s="2272"/>
      <c r="B18" s="1235">
        <v>2009</v>
      </c>
      <c r="C18" s="1239">
        <v>0</v>
      </c>
      <c r="D18" s="1240">
        <v>0</v>
      </c>
      <c r="E18" s="1240">
        <v>0</v>
      </c>
      <c r="F18" s="1240">
        <v>0</v>
      </c>
      <c r="G18" s="1240">
        <v>0</v>
      </c>
      <c r="H18" s="1240">
        <v>0</v>
      </c>
      <c r="I18" s="1240">
        <v>0</v>
      </c>
      <c r="J18" s="1240">
        <v>0</v>
      </c>
      <c r="K18" s="1240">
        <v>0</v>
      </c>
      <c r="L18" s="1240">
        <v>0</v>
      </c>
      <c r="M18" s="1240">
        <v>0</v>
      </c>
      <c r="N18" s="1241">
        <v>0</v>
      </c>
    </row>
    <row r="19" spans="1:14" ht="12.75">
      <c r="A19" s="2147" t="s">
        <v>113</v>
      </c>
      <c r="B19" s="928">
        <v>2008</v>
      </c>
      <c r="C19" s="1232">
        <v>14</v>
      </c>
      <c r="D19" s="1233">
        <v>12</v>
      </c>
      <c r="E19" s="1233">
        <v>14</v>
      </c>
      <c r="F19" s="1233">
        <v>11</v>
      </c>
      <c r="G19" s="1233">
        <v>7</v>
      </c>
      <c r="H19" s="1233">
        <v>7</v>
      </c>
      <c r="I19" s="1233">
        <v>2</v>
      </c>
      <c r="J19" s="1233">
        <v>2</v>
      </c>
      <c r="K19" s="1233">
        <v>6</v>
      </c>
      <c r="L19" s="1233">
        <v>4</v>
      </c>
      <c r="M19" s="1233">
        <v>10</v>
      </c>
      <c r="N19" s="1000">
        <v>11</v>
      </c>
    </row>
    <row r="20" spans="1:14" ht="13.8" thickBot="1">
      <c r="A20" s="2148"/>
      <c r="B20" s="956">
        <v>2009</v>
      </c>
      <c r="C20" s="1239">
        <v>16</v>
      </c>
      <c r="D20" s="1240">
        <v>10</v>
      </c>
      <c r="E20" s="1240">
        <v>15</v>
      </c>
      <c r="F20" s="1240">
        <v>12</v>
      </c>
      <c r="G20" s="1240">
        <v>5</v>
      </c>
      <c r="H20" s="1240">
        <v>8</v>
      </c>
      <c r="I20" s="1240">
        <v>3</v>
      </c>
      <c r="J20" s="1240">
        <v>3</v>
      </c>
      <c r="K20" s="1240">
        <v>5</v>
      </c>
      <c r="L20" s="1240">
        <v>6</v>
      </c>
      <c r="M20" s="1240">
        <v>8</v>
      </c>
      <c r="N20" s="1241">
        <v>9</v>
      </c>
    </row>
    <row r="21" ht="12.75">
      <c r="A21" s="237"/>
    </row>
  </sheetData>
  <mergeCells count="10">
    <mergeCell ref="A1:M1"/>
    <mergeCell ref="A3:A4"/>
    <mergeCell ref="A17:A18"/>
    <mergeCell ref="A19:A20"/>
    <mergeCell ref="A5:A6"/>
    <mergeCell ref="A7:A8"/>
    <mergeCell ref="A9:A10"/>
    <mergeCell ref="A11:A12"/>
    <mergeCell ref="A13:A14"/>
    <mergeCell ref="A15:A1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 topLeftCell="A4">
      <selection activeCell="A18" sqref="A18:XFD46"/>
    </sheetView>
  </sheetViews>
  <sheetFormatPr defaultColWidth="8.8515625" defaultRowHeight="12.75"/>
  <cols>
    <col min="1" max="1" width="32.00390625" style="3" customWidth="1"/>
    <col min="2" max="2" width="6.8515625" style="3" customWidth="1"/>
    <col min="3" max="3" width="6.7109375" style="3" customWidth="1"/>
    <col min="4" max="4" width="7.8515625" style="3" customWidth="1"/>
    <col min="5" max="5" width="8.28125" style="3" customWidth="1"/>
    <col min="6" max="6" width="9.140625" style="3" customWidth="1"/>
    <col min="7" max="7" width="8.28125" style="3" customWidth="1"/>
    <col min="8" max="13" width="6.7109375" style="3" customWidth="1"/>
    <col min="14" max="14" width="6.140625" style="3" customWidth="1"/>
    <col min="15" max="15" width="6.57421875" style="3" customWidth="1"/>
    <col min="16" max="16384" width="8.8515625" style="3" customWidth="1"/>
  </cols>
  <sheetData>
    <row r="1" spans="1:13" ht="24" customHeight="1" thickBot="1">
      <c r="A1" s="2139" t="s">
        <v>940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M1" s="63" t="s">
        <v>50</v>
      </c>
    </row>
    <row r="2" spans="1:13" ht="56.25" customHeight="1" thickBot="1">
      <c r="A2" s="2048" t="s">
        <v>20</v>
      </c>
      <c r="B2" s="2277" t="s">
        <v>45</v>
      </c>
      <c r="C2" s="2278"/>
      <c r="D2" s="2263" t="s">
        <v>816</v>
      </c>
      <c r="E2" s="2279"/>
      <c r="F2" s="2263" t="s">
        <v>783</v>
      </c>
      <c r="G2" s="2279"/>
      <c r="H2" s="2163" t="s">
        <v>106</v>
      </c>
      <c r="I2" s="2165"/>
      <c r="J2" s="2161" t="s">
        <v>48</v>
      </c>
      <c r="K2" s="2162"/>
      <c r="L2" s="2275" t="s">
        <v>49</v>
      </c>
      <c r="M2" s="2276"/>
    </row>
    <row r="3" spans="1:13" ht="15" customHeight="1" thickBot="1">
      <c r="A3" s="2049"/>
      <c r="B3" s="310">
        <v>2008</v>
      </c>
      <c r="C3" s="874">
        <v>2009</v>
      </c>
      <c r="D3" s="83">
        <v>2008</v>
      </c>
      <c r="E3" s="113">
        <v>2009</v>
      </c>
      <c r="F3" s="310">
        <v>2008</v>
      </c>
      <c r="G3" s="874">
        <v>2009</v>
      </c>
      <c r="H3" s="83">
        <v>2008</v>
      </c>
      <c r="I3" s="113">
        <v>2009</v>
      </c>
      <c r="J3" s="310">
        <v>2008</v>
      </c>
      <c r="K3" s="874">
        <v>2009</v>
      </c>
      <c r="L3" s="83">
        <v>2008</v>
      </c>
      <c r="M3" s="113">
        <v>2009</v>
      </c>
    </row>
    <row r="4" spans="1:16" ht="15" customHeight="1">
      <c r="A4" s="254" t="s">
        <v>109</v>
      </c>
      <c r="B4" s="870">
        <v>20</v>
      </c>
      <c r="C4" s="871">
        <v>30</v>
      </c>
      <c r="D4" s="875">
        <v>10</v>
      </c>
      <c r="E4" s="876">
        <v>10</v>
      </c>
      <c r="F4" s="875">
        <v>0</v>
      </c>
      <c r="G4" s="876">
        <v>10</v>
      </c>
      <c r="H4" s="875">
        <v>40</v>
      </c>
      <c r="I4" s="876">
        <v>40</v>
      </c>
      <c r="J4" s="867">
        <v>20</v>
      </c>
      <c r="K4" s="879">
        <v>10</v>
      </c>
      <c r="L4" s="882">
        <v>10</v>
      </c>
      <c r="M4" s="165">
        <v>0</v>
      </c>
      <c r="N4" s="1943">
        <f aca="true" t="shared" si="0" ref="N4:O6">B4+D4+F4+H4+J4+L4</f>
        <v>100</v>
      </c>
      <c r="O4" s="1943">
        <f t="shared" si="0"/>
        <v>100</v>
      </c>
      <c r="P4" s="1887"/>
    </row>
    <row r="5" spans="1:16" ht="15" customHeight="1">
      <c r="A5" s="864" t="s">
        <v>551</v>
      </c>
      <c r="B5" s="78">
        <v>0</v>
      </c>
      <c r="C5" s="97">
        <v>0</v>
      </c>
      <c r="D5" s="78">
        <v>0</v>
      </c>
      <c r="E5" s="97">
        <v>0</v>
      </c>
      <c r="F5" s="78">
        <v>0</v>
      </c>
      <c r="G5" s="97">
        <v>0</v>
      </c>
      <c r="H5" s="78">
        <v>0</v>
      </c>
      <c r="I5" s="97">
        <v>0</v>
      </c>
      <c r="J5" s="114">
        <v>0</v>
      </c>
      <c r="K5" s="295">
        <v>0</v>
      </c>
      <c r="L5" s="78">
        <v>0</v>
      </c>
      <c r="M5" s="97">
        <v>0</v>
      </c>
      <c r="N5" s="1943">
        <f t="shared" si="0"/>
        <v>0</v>
      </c>
      <c r="O5" s="1943">
        <f t="shared" si="0"/>
        <v>0</v>
      </c>
      <c r="P5" s="1887"/>
    </row>
    <row r="6" spans="1:16" ht="15" customHeight="1">
      <c r="A6" s="719" t="s">
        <v>552</v>
      </c>
      <c r="B6" s="78">
        <v>0</v>
      </c>
      <c r="C6" s="97">
        <v>0</v>
      </c>
      <c r="D6" s="78">
        <v>0</v>
      </c>
      <c r="E6" s="97">
        <v>0</v>
      </c>
      <c r="F6" s="78">
        <v>0</v>
      </c>
      <c r="G6" s="97">
        <v>0</v>
      </c>
      <c r="H6" s="78">
        <v>0</v>
      </c>
      <c r="I6" s="97">
        <v>0</v>
      </c>
      <c r="J6" s="114">
        <v>0</v>
      </c>
      <c r="K6" s="295">
        <v>0</v>
      </c>
      <c r="L6" s="78">
        <v>0</v>
      </c>
      <c r="M6" s="97">
        <v>0</v>
      </c>
      <c r="N6" s="1943">
        <f t="shared" si="0"/>
        <v>0</v>
      </c>
      <c r="O6" s="1943">
        <f t="shared" si="0"/>
        <v>0</v>
      </c>
      <c r="P6" s="1887"/>
    </row>
    <row r="7" spans="1:16" ht="15" customHeight="1">
      <c r="A7" s="439" t="s">
        <v>110</v>
      </c>
      <c r="B7" s="872">
        <v>0</v>
      </c>
      <c r="C7" s="166">
        <v>20</v>
      </c>
      <c r="D7" s="877">
        <v>100</v>
      </c>
      <c r="E7" s="166">
        <v>70</v>
      </c>
      <c r="F7" s="877">
        <v>0</v>
      </c>
      <c r="G7" s="166">
        <v>10</v>
      </c>
      <c r="H7" s="877">
        <v>0</v>
      </c>
      <c r="I7" s="166">
        <v>0</v>
      </c>
      <c r="J7" s="868">
        <v>0</v>
      </c>
      <c r="K7" s="880">
        <v>0</v>
      </c>
      <c r="L7" s="877">
        <v>0</v>
      </c>
      <c r="M7" s="166">
        <v>0</v>
      </c>
      <c r="N7" s="1943">
        <f aca="true" t="shared" si="1" ref="N7:N12">B7+D7+F7+H7+J7+L7</f>
        <v>100</v>
      </c>
      <c r="O7" s="1943">
        <f aca="true" t="shared" si="2" ref="O7:O12">C7+E7+G7+I7+K7+M7</f>
        <v>100</v>
      </c>
      <c r="P7" s="1887"/>
    </row>
    <row r="8" spans="1:16" ht="15" customHeight="1">
      <c r="A8" s="253" t="s">
        <v>111</v>
      </c>
      <c r="B8" s="78">
        <v>0</v>
      </c>
      <c r="C8" s="97">
        <v>0</v>
      </c>
      <c r="D8" s="78">
        <v>0</v>
      </c>
      <c r="E8" s="97">
        <v>0</v>
      </c>
      <c r="F8" s="78">
        <v>0</v>
      </c>
      <c r="G8" s="97">
        <v>0</v>
      </c>
      <c r="H8" s="78">
        <v>0</v>
      </c>
      <c r="I8" s="97">
        <v>0</v>
      </c>
      <c r="J8" s="114">
        <v>0</v>
      </c>
      <c r="K8" s="295">
        <v>0</v>
      </c>
      <c r="L8" s="78">
        <v>0</v>
      </c>
      <c r="M8" s="97">
        <v>0</v>
      </c>
      <c r="N8" s="1943">
        <f t="shared" si="1"/>
        <v>0</v>
      </c>
      <c r="O8" s="1943">
        <f t="shared" si="2"/>
        <v>0</v>
      </c>
      <c r="P8" s="1887"/>
    </row>
    <row r="9" spans="1:16" ht="15" customHeight="1">
      <c r="A9" s="865" t="s">
        <v>553</v>
      </c>
      <c r="B9" s="78">
        <v>0</v>
      </c>
      <c r="C9" s="97">
        <v>0</v>
      </c>
      <c r="D9" s="78">
        <v>0</v>
      </c>
      <c r="E9" s="97">
        <v>0</v>
      </c>
      <c r="F9" s="78">
        <v>0</v>
      </c>
      <c r="G9" s="97">
        <v>0</v>
      </c>
      <c r="H9" s="78">
        <v>0</v>
      </c>
      <c r="I9" s="97">
        <v>0</v>
      </c>
      <c r="J9" s="114">
        <v>0</v>
      </c>
      <c r="K9" s="295">
        <v>0</v>
      </c>
      <c r="L9" s="78">
        <v>0</v>
      </c>
      <c r="M9" s="97">
        <v>0</v>
      </c>
      <c r="N9" s="1943">
        <f t="shared" si="1"/>
        <v>0</v>
      </c>
      <c r="O9" s="1943">
        <f t="shared" si="2"/>
        <v>0</v>
      </c>
      <c r="P9" s="1944">
        <f>C13+E13+G13+I13+K13+M13</f>
        <v>100</v>
      </c>
    </row>
    <row r="10" spans="1:18" ht="15" customHeight="1">
      <c r="A10" s="439" t="s">
        <v>112</v>
      </c>
      <c r="B10" s="78">
        <v>0</v>
      </c>
      <c r="C10" s="97">
        <v>0</v>
      </c>
      <c r="D10" s="78">
        <v>0</v>
      </c>
      <c r="E10" s="97">
        <v>0</v>
      </c>
      <c r="F10" s="78">
        <v>0</v>
      </c>
      <c r="G10" s="97">
        <v>0</v>
      </c>
      <c r="H10" s="78">
        <v>0</v>
      </c>
      <c r="I10" s="97">
        <v>0</v>
      </c>
      <c r="J10" s="114">
        <v>0</v>
      </c>
      <c r="K10" s="295">
        <v>0</v>
      </c>
      <c r="L10" s="78">
        <v>0</v>
      </c>
      <c r="M10" s="97">
        <v>0</v>
      </c>
      <c r="N10" s="1943">
        <f t="shared" si="1"/>
        <v>0</v>
      </c>
      <c r="O10" s="1943">
        <f t="shared" si="2"/>
        <v>0</v>
      </c>
      <c r="P10" s="1890"/>
      <c r="Q10"/>
      <c r="R10"/>
    </row>
    <row r="11" spans="1:18" ht="15" customHeight="1">
      <c r="A11" s="866" t="s">
        <v>585</v>
      </c>
      <c r="B11" s="78">
        <v>0</v>
      </c>
      <c r="C11" s="97">
        <v>0</v>
      </c>
      <c r="D11" s="78">
        <v>0</v>
      </c>
      <c r="E11" s="97">
        <v>0</v>
      </c>
      <c r="F11" s="78">
        <v>0</v>
      </c>
      <c r="G11" s="97">
        <v>0</v>
      </c>
      <c r="H11" s="78">
        <v>0</v>
      </c>
      <c r="I11" s="97">
        <v>0</v>
      </c>
      <c r="J11" s="114">
        <v>0</v>
      </c>
      <c r="K11" s="295">
        <v>0</v>
      </c>
      <c r="L11" s="78">
        <v>0</v>
      </c>
      <c r="M11" s="97">
        <v>0</v>
      </c>
      <c r="N11" s="1943">
        <f t="shared" si="1"/>
        <v>0</v>
      </c>
      <c r="O11" s="1943">
        <f t="shared" si="2"/>
        <v>0</v>
      </c>
      <c r="P11" s="1890"/>
      <c r="Q11"/>
      <c r="R11"/>
    </row>
    <row r="12" spans="1:18" ht="15" customHeight="1" thickBot="1">
      <c r="A12" s="601" t="s">
        <v>113</v>
      </c>
      <c r="B12" s="873">
        <v>58</v>
      </c>
      <c r="C12" s="167">
        <v>58</v>
      </c>
      <c r="D12" s="878">
        <v>2</v>
      </c>
      <c r="E12" s="167">
        <v>2</v>
      </c>
      <c r="F12" s="878">
        <v>0</v>
      </c>
      <c r="G12" s="167">
        <v>0</v>
      </c>
      <c r="H12" s="878">
        <v>40</v>
      </c>
      <c r="I12" s="167">
        <v>40</v>
      </c>
      <c r="J12" s="869">
        <v>0</v>
      </c>
      <c r="K12" s="881">
        <v>0</v>
      </c>
      <c r="L12" s="878">
        <v>0</v>
      </c>
      <c r="M12" s="167">
        <v>0</v>
      </c>
      <c r="N12" s="1943">
        <f t="shared" si="1"/>
        <v>100</v>
      </c>
      <c r="O12" s="1943">
        <f t="shared" si="2"/>
        <v>100</v>
      </c>
      <c r="P12" s="1890"/>
      <c r="Q12"/>
      <c r="R12"/>
    </row>
    <row r="13" spans="1:18" ht="15" customHeight="1" thickBot="1">
      <c r="A13" s="177" t="s">
        <v>59</v>
      </c>
      <c r="B13" s="599">
        <f>(B17/$N$17)*100</f>
        <v>26</v>
      </c>
      <c r="C13" s="600">
        <f>(C17/$O$17)*100</f>
        <v>36</v>
      </c>
      <c r="D13" s="599">
        <f>(D17/$N$17)*100</f>
        <v>37.333333333333336</v>
      </c>
      <c r="E13" s="600">
        <f>(E17/$O$17)*100</f>
        <v>27.333333333333332</v>
      </c>
      <c r="F13" s="599">
        <f>(F17/$N$17)*100</f>
        <v>0</v>
      </c>
      <c r="G13" s="600">
        <f>(G17/$O$17)*100</f>
        <v>6.666666666666667</v>
      </c>
      <c r="H13" s="599">
        <f>(H17/$N$17)*100</f>
        <v>26.666666666666668</v>
      </c>
      <c r="I13" s="600">
        <f>(I17/$O$17)*100</f>
        <v>26.666666666666668</v>
      </c>
      <c r="J13" s="599">
        <f>(J17/$N$17)*100</f>
        <v>6.666666666666667</v>
      </c>
      <c r="K13" s="600">
        <f>(K17/$O$17)*100</f>
        <v>3.3333333333333335</v>
      </c>
      <c r="L13" s="599">
        <f>(L17/$N$17)*100</f>
        <v>3.3333333333333335</v>
      </c>
      <c r="M13" s="600">
        <f>(M17/$O$17)*100</f>
        <v>0</v>
      </c>
      <c r="N13" s="1890">
        <f>B13+D13+F13+H13+J13+L13</f>
        <v>100</v>
      </c>
      <c r="O13" s="1890">
        <f>C13+E13+G13+I13+K13+M13</f>
        <v>100</v>
      </c>
      <c r="P13" s="1890"/>
      <c r="Q13"/>
      <c r="R13"/>
    </row>
    <row r="14" spans="1:18" ht="12.75">
      <c r="A14" s="237"/>
      <c r="P14"/>
      <c r="Q14"/>
      <c r="R14"/>
    </row>
    <row r="15" spans="1:18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1890"/>
      <c r="B16" s="1890"/>
      <c r="C16" s="1890"/>
      <c r="D16" s="1890"/>
      <c r="E16" s="1890"/>
      <c r="F16" s="1890"/>
      <c r="G16" s="1890"/>
      <c r="H16" s="1890"/>
      <c r="I16" s="1890"/>
      <c r="J16" s="1890"/>
      <c r="K16" s="1890"/>
      <c r="L16" s="1890"/>
      <c r="M16" s="1890"/>
      <c r="N16" s="1890"/>
      <c r="O16" s="1890"/>
      <c r="P16" s="1890"/>
      <c r="Q16" s="1890"/>
      <c r="R16"/>
    </row>
    <row r="17" spans="1:18" ht="12.75">
      <c r="A17" s="1890"/>
      <c r="B17" s="1890">
        <f aca="true" t="shared" si="3" ref="B17:M17">SUM(B4:B12)</f>
        <v>78</v>
      </c>
      <c r="C17" s="1890">
        <f t="shared" si="3"/>
        <v>108</v>
      </c>
      <c r="D17" s="1890">
        <f t="shared" si="3"/>
        <v>112</v>
      </c>
      <c r="E17" s="1890">
        <f t="shared" si="3"/>
        <v>82</v>
      </c>
      <c r="F17" s="1890">
        <f t="shared" si="3"/>
        <v>0</v>
      </c>
      <c r="G17" s="1890">
        <f t="shared" si="3"/>
        <v>20</v>
      </c>
      <c r="H17" s="1890">
        <f t="shared" si="3"/>
        <v>80</v>
      </c>
      <c r="I17" s="1890">
        <f t="shared" si="3"/>
        <v>80</v>
      </c>
      <c r="J17" s="1890">
        <f t="shared" si="3"/>
        <v>20</v>
      </c>
      <c r="K17" s="1890">
        <f t="shared" si="3"/>
        <v>10</v>
      </c>
      <c r="L17" s="1890">
        <f t="shared" si="3"/>
        <v>10</v>
      </c>
      <c r="M17" s="1890">
        <f t="shared" si="3"/>
        <v>0</v>
      </c>
      <c r="N17" s="1890">
        <f>B17+D17+F17+H17+J17+L17</f>
        <v>300</v>
      </c>
      <c r="O17" s="1890">
        <f>C17+E17+G17+I17+K17+M17</f>
        <v>300</v>
      </c>
      <c r="P17" s="1890"/>
      <c r="Q17" s="1890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</sheetData>
  <mergeCells count="8">
    <mergeCell ref="A1:K1"/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 topLeftCell="A1">
      <selection activeCell="I16" sqref="I16"/>
    </sheetView>
  </sheetViews>
  <sheetFormatPr defaultColWidth="9.140625" defaultRowHeight="12.75"/>
  <cols>
    <col min="1" max="1" width="33.00390625" style="0" customWidth="1"/>
    <col min="2" max="5" width="8.7109375" style="0" customWidth="1"/>
    <col min="6" max="6" width="9.57421875" style="0" customWidth="1"/>
    <col min="7" max="7" width="9.8515625" style="0" customWidth="1"/>
  </cols>
  <sheetData>
    <row r="1" ht="16.2" thickBot="1">
      <c r="A1" s="320" t="s">
        <v>941</v>
      </c>
    </row>
    <row r="2" spans="1:7" ht="30" customHeight="1" thickBot="1">
      <c r="A2" s="2202" t="s">
        <v>20</v>
      </c>
      <c r="B2" s="2181" t="s">
        <v>170</v>
      </c>
      <c r="C2" s="2182"/>
      <c r="D2" s="2280" t="s">
        <v>524</v>
      </c>
      <c r="E2" s="2131"/>
      <c r="F2" s="2124" t="s">
        <v>549</v>
      </c>
      <c r="G2" s="2125"/>
    </row>
    <row r="3" spans="1:7" ht="14.4" thickBot="1">
      <c r="A3" s="2203"/>
      <c r="B3" s="85">
        <v>2008</v>
      </c>
      <c r="C3" s="330">
        <v>2009</v>
      </c>
      <c r="D3" s="85">
        <v>2008</v>
      </c>
      <c r="E3" s="66">
        <v>2009</v>
      </c>
      <c r="F3" s="128">
        <v>2008</v>
      </c>
      <c r="G3" s="66">
        <v>2009</v>
      </c>
    </row>
    <row r="4" spans="1:7" ht="15" customHeight="1">
      <c r="A4" s="790" t="s">
        <v>109</v>
      </c>
      <c r="B4" s="887">
        <v>30000</v>
      </c>
      <c r="C4" s="888">
        <v>40000</v>
      </c>
      <c r="D4" s="1790">
        <v>7</v>
      </c>
      <c r="E4" s="1791">
        <v>7.5</v>
      </c>
      <c r="F4" s="889">
        <f>B4*D4</f>
        <v>210000</v>
      </c>
      <c r="G4" s="890">
        <f>C4*E4</f>
        <v>300000</v>
      </c>
    </row>
    <row r="5" spans="1:7" ht="15" customHeight="1">
      <c r="A5" s="847" t="s">
        <v>551</v>
      </c>
      <c r="B5" s="893">
        <v>0</v>
      </c>
      <c r="C5" s="894">
        <v>0</v>
      </c>
      <c r="D5" s="1792">
        <v>0</v>
      </c>
      <c r="E5" s="1792">
        <v>0</v>
      </c>
      <c r="F5" s="893">
        <v>0</v>
      </c>
      <c r="G5" s="894">
        <v>0</v>
      </c>
    </row>
    <row r="6" spans="1:7" ht="15" customHeight="1">
      <c r="A6" s="758" t="s">
        <v>552</v>
      </c>
      <c r="B6" s="893">
        <v>0</v>
      </c>
      <c r="C6" s="894">
        <v>0</v>
      </c>
      <c r="D6" s="1792">
        <v>0</v>
      </c>
      <c r="E6" s="1792">
        <v>0</v>
      </c>
      <c r="F6" s="893">
        <v>0</v>
      </c>
      <c r="G6" s="894">
        <v>0</v>
      </c>
    </row>
    <row r="7" spans="1:7" ht="15" customHeight="1">
      <c r="A7" s="758" t="s">
        <v>627</v>
      </c>
      <c r="B7" s="891">
        <v>3500</v>
      </c>
      <c r="C7" s="892">
        <v>3900</v>
      </c>
      <c r="D7" s="1793">
        <v>6</v>
      </c>
      <c r="E7" s="1793">
        <v>6</v>
      </c>
      <c r="F7" s="893">
        <f>B7*D7</f>
        <v>21000</v>
      </c>
      <c r="G7" s="894">
        <f>C7*E7</f>
        <v>23400</v>
      </c>
    </row>
    <row r="8" spans="1:7" ht="15" customHeight="1">
      <c r="A8" s="758" t="s">
        <v>628</v>
      </c>
      <c r="B8" s="891">
        <v>0</v>
      </c>
      <c r="C8" s="892">
        <v>0</v>
      </c>
      <c r="D8" s="1793">
        <v>5</v>
      </c>
      <c r="E8" s="1793">
        <v>5</v>
      </c>
      <c r="F8" s="893">
        <v>0</v>
      </c>
      <c r="G8" s="894">
        <v>0</v>
      </c>
    </row>
    <row r="9" spans="1:7" ht="15" customHeight="1">
      <c r="A9" s="847" t="s">
        <v>553</v>
      </c>
      <c r="B9" s="893">
        <v>0</v>
      </c>
      <c r="C9" s="894">
        <v>0</v>
      </c>
      <c r="D9" s="1792">
        <v>0</v>
      </c>
      <c r="E9" s="1792">
        <v>0</v>
      </c>
      <c r="F9" s="893">
        <v>0</v>
      </c>
      <c r="G9" s="894">
        <v>0</v>
      </c>
    </row>
    <row r="10" spans="1:7" ht="15" customHeight="1">
      <c r="A10" s="758" t="s">
        <v>631</v>
      </c>
      <c r="B10" s="891">
        <v>0</v>
      </c>
      <c r="C10" s="892">
        <v>0</v>
      </c>
      <c r="D10" s="1792">
        <v>3.15</v>
      </c>
      <c r="E10" s="1792">
        <v>3.3</v>
      </c>
      <c r="F10" s="893">
        <v>0</v>
      </c>
      <c r="G10" s="894">
        <v>0</v>
      </c>
    </row>
    <row r="11" spans="1:7" ht="15" customHeight="1">
      <c r="A11" s="851" t="s">
        <v>585</v>
      </c>
      <c r="B11" s="893">
        <v>0</v>
      </c>
      <c r="C11" s="894">
        <v>0</v>
      </c>
      <c r="D11" s="1792">
        <v>0</v>
      </c>
      <c r="E11" s="1792">
        <v>0</v>
      </c>
      <c r="F11" s="1788">
        <v>0</v>
      </c>
      <c r="G11" s="1789">
        <v>0</v>
      </c>
    </row>
    <row r="12" spans="1:7" ht="15" customHeight="1" thickBot="1">
      <c r="A12" s="107" t="s">
        <v>113</v>
      </c>
      <c r="B12" s="895">
        <v>7000</v>
      </c>
      <c r="C12" s="896">
        <v>7500</v>
      </c>
      <c r="D12" s="1794">
        <v>7</v>
      </c>
      <c r="E12" s="1794">
        <v>7</v>
      </c>
      <c r="F12" s="897">
        <f>B12*D12</f>
        <v>49000</v>
      </c>
      <c r="G12" s="898">
        <f>C12*E12</f>
        <v>52500</v>
      </c>
    </row>
    <row r="13" spans="1:7" ht="15" customHeight="1" thickBot="1">
      <c r="A13" s="855" t="s">
        <v>18</v>
      </c>
      <c r="B13" s="899">
        <f>SUM(B4:B12)</f>
        <v>40500</v>
      </c>
      <c r="C13" s="900">
        <f>SUM(C4:C12)</f>
        <v>51400</v>
      </c>
      <c r="D13" s="1945"/>
      <c r="E13" s="1946"/>
      <c r="F13" s="901">
        <f>SUM(F4:F12)</f>
        <v>280000</v>
      </c>
      <c r="G13" s="902">
        <f>SUM(G4:G12)</f>
        <v>375900</v>
      </c>
    </row>
    <row r="14" spans="1:4" ht="12.75">
      <c r="A14" s="2123" t="s">
        <v>548</v>
      </c>
      <c r="B14" s="2123"/>
      <c r="C14" s="2123"/>
      <c r="D14" s="2123"/>
    </row>
    <row r="15" spans="1:4" ht="12.75">
      <c r="A15" s="2123" t="s">
        <v>632</v>
      </c>
      <c r="B15" s="2123"/>
      <c r="C15" s="2123"/>
      <c r="D15" s="2123"/>
    </row>
    <row r="16" spans="1:4" ht="12.75">
      <c r="A16" s="237"/>
      <c r="B16" s="833"/>
      <c r="C16" s="833"/>
      <c r="D16" s="833"/>
    </row>
    <row r="17" ht="12.75">
      <c r="A17" s="237"/>
    </row>
  </sheetData>
  <mergeCells count="6">
    <mergeCell ref="A15:D15"/>
    <mergeCell ref="B2:C2"/>
    <mergeCell ref="F2:G2"/>
    <mergeCell ref="D2:E2"/>
    <mergeCell ref="A2:A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 topLeftCell="A1">
      <selection activeCell="F2" sqref="A2:G13"/>
    </sheetView>
  </sheetViews>
  <sheetFormatPr defaultColWidth="9.140625" defaultRowHeight="12.75"/>
  <cols>
    <col min="1" max="1" width="31.7109375" style="0" customWidth="1"/>
    <col min="2" max="7" width="8.7109375" style="0" customWidth="1"/>
  </cols>
  <sheetData>
    <row r="1" spans="1:5" ht="16.2" thickBot="1">
      <c r="A1" s="2132" t="s">
        <v>942</v>
      </c>
      <c r="B1" s="2132"/>
      <c r="C1" s="2132"/>
      <c r="D1" s="2132"/>
      <c r="E1" s="2132"/>
    </row>
    <row r="2" spans="1:7" ht="15" customHeight="1" thickBot="1">
      <c r="A2" s="2202" t="s">
        <v>20</v>
      </c>
      <c r="B2" s="2172" t="s">
        <v>608</v>
      </c>
      <c r="C2" s="2173"/>
      <c r="D2" s="2172" t="s">
        <v>609</v>
      </c>
      <c r="E2" s="2173"/>
      <c r="F2" s="2172" t="s">
        <v>610</v>
      </c>
      <c r="G2" s="2173"/>
    </row>
    <row r="3" spans="1:9" ht="15" customHeight="1" thickBot="1">
      <c r="A3" s="2203"/>
      <c r="B3" s="2010">
        <v>2008</v>
      </c>
      <c r="C3" s="576">
        <v>2009</v>
      </c>
      <c r="D3" s="2007">
        <v>2008</v>
      </c>
      <c r="E3" s="2011">
        <v>2009</v>
      </c>
      <c r="F3" s="2010">
        <v>2008</v>
      </c>
      <c r="G3" s="576">
        <v>2009</v>
      </c>
      <c r="H3" s="1890"/>
      <c r="I3" s="1890"/>
    </row>
    <row r="4" spans="1:9" ht="15" customHeight="1">
      <c r="A4" s="711" t="s">
        <v>109</v>
      </c>
      <c r="B4" s="815">
        <v>70</v>
      </c>
      <c r="C4" s="816">
        <v>75</v>
      </c>
      <c r="D4" s="815">
        <v>30</v>
      </c>
      <c r="E4" s="816">
        <v>25</v>
      </c>
      <c r="F4" s="815">
        <v>0</v>
      </c>
      <c r="G4" s="816">
        <v>0</v>
      </c>
      <c r="H4" s="1890">
        <f aca="true" t="shared" si="0" ref="H4:I6">B4+D4+F4</f>
        <v>100</v>
      </c>
      <c r="I4" s="1890">
        <f t="shared" si="0"/>
        <v>100</v>
      </c>
    </row>
    <row r="5" spans="1:9" ht="15" customHeight="1">
      <c r="A5" s="736" t="s">
        <v>551</v>
      </c>
      <c r="B5" s="800">
        <v>0</v>
      </c>
      <c r="C5" s="801">
        <v>0</v>
      </c>
      <c r="D5" s="800">
        <v>0</v>
      </c>
      <c r="E5" s="801">
        <v>0</v>
      </c>
      <c r="F5" s="800">
        <v>0</v>
      </c>
      <c r="G5" s="801">
        <v>0</v>
      </c>
      <c r="H5" s="1890">
        <f t="shared" si="0"/>
        <v>0</v>
      </c>
      <c r="I5" s="1890">
        <f t="shared" si="0"/>
        <v>0</v>
      </c>
    </row>
    <row r="6" spans="1:9" ht="15" customHeight="1">
      <c r="A6" s="719" t="s">
        <v>552</v>
      </c>
      <c r="B6" s="802">
        <v>0</v>
      </c>
      <c r="C6" s="803">
        <v>0</v>
      </c>
      <c r="D6" s="802">
        <v>0</v>
      </c>
      <c r="E6" s="803">
        <v>0</v>
      </c>
      <c r="F6" s="802">
        <v>0</v>
      </c>
      <c r="G6" s="803">
        <v>0</v>
      </c>
      <c r="H6" s="1890">
        <f t="shared" si="0"/>
        <v>0</v>
      </c>
      <c r="I6" s="1890">
        <f t="shared" si="0"/>
        <v>0</v>
      </c>
    </row>
    <row r="7" spans="1:9" ht="15" customHeight="1">
      <c r="A7" s="719" t="s">
        <v>110</v>
      </c>
      <c r="B7" s="800">
        <v>10</v>
      </c>
      <c r="C7" s="801">
        <v>10</v>
      </c>
      <c r="D7" s="800">
        <v>90</v>
      </c>
      <c r="E7" s="801">
        <v>80</v>
      </c>
      <c r="F7" s="800">
        <v>0</v>
      </c>
      <c r="G7" s="801">
        <v>10</v>
      </c>
      <c r="H7" s="1890">
        <f aca="true" t="shared" si="1" ref="H7:H13">B7+D7+F7</f>
        <v>100</v>
      </c>
      <c r="I7" s="1890">
        <f aca="true" t="shared" si="2" ref="I7:I13">C7+E7+G7</f>
        <v>100</v>
      </c>
    </row>
    <row r="8" spans="1:9" ht="15" customHeight="1">
      <c r="A8" s="719" t="s">
        <v>111</v>
      </c>
      <c r="B8" s="800">
        <v>0</v>
      </c>
      <c r="C8" s="801">
        <v>0</v>
      </c>
      <c r="D8" s="800">
        <v>0</v>
      </c>
      <c r="E8" s="801">
        <v>0</v>
      </c>
      <c r="F8" s="800">
        <v>0</v>
      </c>
      <c r="G8" s="801">
        <v>0</v>
      </c>
      <c r="H8" s="1890">
        <f t="shared" si="1"/>
        <v>0</v>
      </c>
      <c r="I8" s="1890">
        <f t="shared" si="2"/>
        <v>0</v>
      </c>
    </row>
    <row r="9" spans="1:9" ht="15" customHeight="1">
      <c r="A9" s="736" t="s">
        <v>553</v>
      </c>
      <c r="B9" s="800">
        <v>0</v>
      </c>
      <c r="C9" s="801">
        <v>0</v>
      </c>
      <c r="D9" s="800">
        <v>0</v>
      </c>
      <c r="E9" s="801">
        <v>0</v>
      </c>
      <c r="F9" s="800">
        <v>0</v>
      </c>
      <c r="G9" s="801">
        <v>0</v>
      </c>
      <c r="H9" s="1890">
        <f t="shared" si="1"/>
        <v>0</v>
      </c>
      <c r="I9" s="1890">
        <f t="shared" si="2"/>
        <v>0</v>
      </c>
    </row>
    <row r="10" spans="1:9" ht="15" customHeight="1">
      <c r="A10" s="719" t="s">
        <v>112</v>
      </c>
      <c r="B10" s="800">
        <v>0</v>
      </c>
      <c r="C10" s="801">
        <v>0</v>
      </c>
      <c r="D10" s="800">
        <v>0</v>
      </c>
      <c r="E10" s="801">
        <v>0</v>
      </c>
      <c r="F10" s="800">
        <v>0</v>
      </c>
      <c r="G10" s="801">
        <v>0</v>
      </c>
      <c r="H10" s="1890">
        <f t="shared" si="1"/>
        <v>0</v>
      </c>
      <c r="I10" s="1890">
        <f t="shared" si="2"/>
        <v>0</v>
      </c>
    </row>
    <row r="11" spans="1:9" ht="15" customHeight="1">
      <c r="A11" s="866" t="s">
        <v>585</v>
      </c>
      <c r="B11" s="800">
        <v>0</v>
      </c>
      <c r="C11" s="801">
        <v>0</v>
      </c>
      <c r="D11" s="800">
        <v>0</v>
      </c>
      <c r="E11" s="801">
        <v>0</v>
      </c>
      <c r="F11" s="800">
        <v>0</v>
      </c>
      <c r="G11" s="801">
        <v>0</v>
      </c>
      <c r="H11" s="1890">
        <f t="shared" si="1"/>
        <v>0</v>
      </c>
      <c r="I11" s="1890">
        <f t="shared" si="2"/>
        <v>0</v>
      </c>
    </row>
    <row r="12" spans="1:9" ht="13.8" thickBot="1">
      <c r="A12" s="1288" t="s">
        <v>113</v>
      </c>
      <c r="B12" s="1285">
        <v>29</v>
      </c>
      <c r="C12" s="1286">
        <v>30</v>
      </c>
      <c r="D12" s="1285">
        <v>71</v>
      </c>
      <c r="E12" s="1286">
        <v>70</v>
      </c>
      <c r="F12" s="1285">
        <v>0</v>
      </c>
      <c r="G12" s="1286">
        <v>0</v>
      </c>
      <c r="H12" s="1890">
        <f t="shared" si="1"/>
        <v>100</v>
      </c>
      <c r="I12" s="1890">
        <f t="shared" si="2"/>
        <v>100</v>
      </c>
    </row>
    <row r="13" spans="1:9" ht="13.8" thickBot="1">
      <c r="A13" s="1327" t="s">
        <v>59</v>
      </c>
      <c r="B13" s="1467">
        <f>(B16/$H$16)*100</f>
        <v>36.333333333333336</v>
      </c>
      <c r="C13" s="1468">
        <f>(C16/$I$16)*100</f>
        <v>38.333333333333336</v>
      </c>
      <c r="D13" s="1467">
        <f>(D16/$H$16)*100</f>
        <v>63.66666666666667</v>
      </c>
      <c r="E13" s="1468">
        <f>(E16/$I$16)*100</f>
        <v>58.333333333333336</v>
      </c>
      <c r="F13" s="1467">
        <f>(F16/$H$16)*100</f>
        <v>0</v>
      </c>
      <c r="G13" s="1468">
        <f>(G16/$I$16)*100</f>
        <v>3.3333333333333335</v>
      </c>
      <c r="H13" s="1890">
        <f t="shared" si="1"/>
        <v>100</v>
      </c>
      <c r="I13" s="1890">
        <f t="shared" si="2"/>
        <v>100</v>
      </c>
    </row>
    <row r="14" spans="8:9" ht="12.75">
      <c r="H14" s="1890"/>
      <c r="I14" s="1890"/>
    </row>
    <row r="15" spans="1:12" ht="12.75">
      <c r="A15" s="1890"/>
      <c r="B15" s="1890"/>
      <c r="C15" s="1890"/>
      <c r="D15" s="1890"/>
      <c r="E15" s="1890"/>
      <c r="F15" s="1890"/>
      <c r="G15" s="1890"/>
      <c r="H15" s="1890"/>
      <c r="I15" s="1890"/>
      <c r="J15" s="1890"/>
      <c r="K15" s="1890"/>
      <c r="L15" s="1890"/>
    </row>
    <row r="16" spans="1:12" ht="12.75">
      <c r="A16" s="1890"/>
      <c r="B16" s="1890">
        <f aca="true" t="shared" si="3" ref="B16:G16">SUM(B4:B12)</f>
        <v>109</v>
      </c>
      <c r="C16" s="1890">
        <f t="shared" si="3"/>
        <v>115</v>
      </c>
      <c r="D16" s="1890">
        <f t="shared" si="3"/>
        <v>191</v>
      </c>
      <c r="E16" s="1890">
        <f t="shared" si="3"/>
        <v>175</v>
      </c>
      <c r="F16" s="1890">
        <f t="shared" si="3"/>
        <v>0</v>
      </c>
      <c r="G16" s="1890">
        <f t="shared" si="3"/>
        <v>10</v>
      </c>
      <c r="H16" s="1890">
        <f>B16+D16+F16</f>
        <v>300</v>
      </c>
      <c r="I16" s="1890">
        <f>C16+E16+G16</f>
        <v>300</v>
      </c>
      <c r="J16" s="1890"/>
      <c r="K16" s="1890"/>
      <c r="L16" s="1890"/>
    </row>
    <row r="17" spans="1:12" ht="12.75">
      <c r="A17" s="1890"/>
      <c r="B17" s="1890"/>
      <c r="C17" s="1890"/>
      <c r="D17" s="1890"/>
      <c r="E17" s="1890"/>
      <c r="F17" s="1890"/>
      <c r="G17" s="1890"/>
      <c r="H17" s="1890"/>
      <c r="I17" s="1890"/>
      <c r="J17" s="1890"/>
      <c r="K17" s="1890"/>
      <c r="L17" s="1890"/>
    </row>
    <row r="18" spans="8:9" ht="12.75">
      <c r="H18" s="1890"/>
      <c r="I18" s="1890"/>
    </row>
    <row r="19" spans="8:9" ht="12.75">
      <c r="H19" s="1890"/>
      <c r="I19" s="1890"/>
    </row>
  </sheetData>
  <mergeCells count="5">
    <mergeCell ref="A1:E1"/>
    <mergeCell ref="B2:C2"/>
    <mergeCell ref="D2:E2"/>
    <mergeCell ref="F2:G2"/>
    <mergeCell ref="A2:A3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 topLeftCell="A1">
      <selection activeCell="H2" sqref="A2:I13"/>
    </sheetView>
  </sheetViews>
  <sheetFormatPr defaultColWidth="9.140625" defaultRowHeight="12.75"/>
  <cols>
    <col min="1" max="1" width="31.7109375" style="0" customWidth="1"/>
    <col min="4" max="7" width="8.7109375" style="0" customWidth="1"/>
  </cols>
  <sheetData>
    <row r="1" spans="1:5" ht="16.2" thickBot="1">
      <c r="A1" s="2132" t="s">
        <v>943</v>
      </c>
      <c r="B1" s="2132"/>
      <c r="C1" s="2132"/>
      <c r="D1" s="2132"/>
      <c r="E1" s="2132"/>
    </row>
    <row r="2" spans="1:9" ht="30.75" customHeight="1" thickBot="1">
      <c r="A2" s="2202" t="s">
        <v>20</v>
      </c>
      <c r="B2" s="2172" t="s">
        <v>611</v>
      </c>
      <c r="C2" s="2173"/>
      <c r="D2" s="2172" t="s">
        <v>612</v>
      </c>
      <c r="E2" s="2173"/>
      <c r="F2" s="2172" t="s">
        <v>736</v>
      </c>
      <c r="G2" s="2173"/>
      <c r="H2" s="2172" t="s">
        <v>737</v>
      </c>
      <c r="I2" s="2173"/>
    </row>
    <row r="3" spans="1:9" ht="15" customHeight="1" thickBot="1">
      <c r="A3" s="2203"/>
      <c r="B3" s="1735">
        <v>2008</v>
      </c>
      <c r="C3" s="1736">
        <v>2009</v>
      </c>
      <c r="D3" s="118">
        <v>2008</v>
      </c>
      <c r="E3" s="383">
        <v>2009</v>
      </c>
      <c r="F3" s="1735">
        <v>2008</v>
      </c>
      <c r="G3" s="1736">
        <v>2009</v>
      </c>
      <c r="H3" s="1735">
        <v>2008</v>
      </c>
      <c r="I3" s="1736">
        <v>2009</v>
      </c>
    </row>
    <row r="4" spans="1:9" ht="15" customHeight="1">
      <c r="A4" s="711" t="s">
        <v>109</v>
      </c>
      <c r="B4" s="815">
        <v>30</v>
      </c>
      <c r="C4" s="816">
        <v>20</v>
      </c>
      <c r="D4" s="815">
        <v>50</v>
      </c>
      <c r="E4" s="816">
        <v>60</v>
      </c>
      <c r="F4" s="815">
        <v>20</v>
      </c>
      <c r="G4" s="816">
        <v>20</v>
      </c>
      <c r="H4" s="815">
        <v>0</v>
      </c>
      <c r="I4" s="816">
        <v>0</v>
      </c>
    </row>
    <row r="5" spans="1:9" ht="15" customHeight="1">
      <c r="A5" s="736" t="s">
        <v>551</v>
      </c>
      <c r="B5" s="800">
        <v>0</v>
      </c>
      <c r="C5" s="801">
        <v>0</v>
      </c>
      <c r="D5" s="800">
        <v>0</v>
      </c>
      <c r="E5" s="801">
        <v>0</v>
      </c>
      <c r="F5" s="800">
        <v>0</v>
      </c>
      <c r="G5" s="801">
        <v>0</v>
      </c>
      <c r="H5" s="800">
        <v>0</v>
      </c>
      <c r="I5" s="801">
        <v>0</v>
      </c>
    </row>
    <row r="6" spans="1:9" ht="15" customHeight="1">
      <c r="A6" s="719" t="s">
        <v>552</v>
      </c>
      <c r="B6" s="802">
        <v>0</v>
      </c>
      <c r="C6" s="803">
        <v>0</v>
      </c>
      <c r="D6" s="802">
        <v>0</v>
      </c>
      <c r="E6" s="803">
        <v>0</v>
      </c>
      <c r="F6" s="802">
        <v>0</v>
      </c>
      <c r="G6" s="803">
        <v>0</v>
      </c>
      <c r="H6" s="802">
        <v>0</v>
      </c>
      <c r="I6" s="803">
        <v>0</v>
      </c>
    </row>
    <row r="7" spans="1:9" ht="15" customHeight="1">
      <c r="A7" s="719" t="s">
        <v>110</v>
      </c>
      <c r="B7" s="800">
        <v>85</v>
      </c>
      <c r="C7" s="801">
        <v>100</v>
      </c>
      <c r="D7" s="800">
        <v>15</v>
      </c>
      <c r="E7" s="801">
        <v>0</v>
      </c>
      <c r="F7" s="800">
        <v>0</v>
      </c>
      <c r="G7" s="801">
        <v>0</v>
      </c>
      <c r="H7" s="800">
        <v>0</v>
      </c>
      <c r="I7" s="801">
        <v>0</v>
      </c>
    </row>
    <row r="8" spans="1:9" ht="15" customHeight="1">
      <c r="A8" s="719" t="s">
        <v>111</v>
      </c>
      <c r="B8" s="800">
        <v>0</v>
      </c>
      <c r="C8" s="801">
        <v>0</v>
      </c>
      <c r="D8" s="800">
        <v>0</v>
      </c>
      <c r="E8" s="801">
        <v>0</v>
      </c>
      <c r="F8" s="800">
        <v>0</v>
      </c>
      <c r="G8" s="801">
        <v>0</v>
      </c>
      <c r="H8" s="800">
        <v>0</v>
      </c>
      <c r="I8" s="801">
        <v>0</v>
      </c>
    </row>
    <row r="9" spans="1:9" ht="15" customHeight="1">
      <c r="A9" s="736" t="s">
        <v>553</v>
      </c>
      <c r="B9" s="800">
        <v>0</v>
      </c>
      <c r="C9" s="801">
        <v>0</v>
      </c>
      <c r="D9" s="800">
        <v>0</v>
      </c>
      <c r="E9" s="801">
        <v>0</v>
      </c>
      <c r="F9" s="800">
        <v>0</v>
      </c>
      <c r="G9" s="801">
        <v>0</v>
      </c>
      <c r="H9" s="800">
        <v>0</v>
      </c>
      <c r="I9" s="801">
        <v>0</v>
      </c>
    </row>
    <row r="10" spans="1:9" ht="15" customHeight="1">
      <c r="A10" s="719" t="s">
        <v>112</v>
      </c>
      <c r="B10" s="800">
        <v>0</v>
      </c>
      <c r="C10" s="801">
        <v>0</v>
      </c>
      <c r="D10" s="800">
        <v>0</v>
      </c>
      <c r="E10" s="801">
        <v>0</v>
      </c>
      <c r="F10" s="800">
        <v>0</v>
      </c>
      <c r="G10" s="801">
        <v>0</v>
      </c>
      <c r="H10" s="800">
        <v>0</v>
      </c>
      <c r="I10" s="801">
        <v>0</v>
      </c>
    </row>
    <row r="11" spans="1:9" ht="15" customHeight="1">
      <c r="A11" s="866" t="s">
        <v>585</v>
      </c>
      <c r="B11" s="802">
        <v>0</v>
      </c>
      <c r="C11" s="803">
        <v>0</v>
      </c>
      <c r="D11" s="802">
        <v>0</v>
      </c>
      <c r="E11" s="803">
        <v>0</v>
      </c>
      <c r="F11" s="802">
        <v>0</v>
      </c>
      <c r="G11" s="803">
        <v>0</v>
      </c>
      <c r="H11" s="802">
        <v>0</v>
      </c>
      <c r="I11" s="803">
        <v>0</v>
      </c>
    </row>
    <row r="12" spans="1:12" ht="15" customHeight="1" thickBot="1">
      <c r="A12" s="1288" t="s">
        <v>113</v>
      </c>
      <c r="B12" s="1285">
        <v>90</v>
      </c>
      <c r="C12" s="1286">
        <v>90</v>
      </c>
      <c r="D12" s="1285">
        <v>10</v>
      </c>
      <c r="E12" s="1286">
        <v>10</v>
      </c>
      <c r="F12" s="1285">
        <v>0</v>
      </c>
      <c r="G12" s="1286">
        <v>0</v>
      </c>
      <c r="H12" s="1285">
        <v>0</v>
      </c>
      <c r="I12" s="1286">
        <v>0</v>
      </c>
      <c r="J12" s="1890"/>
      <c r="K12" s="1890"/>
      <c r="L12" s="1890"/>
    </row>
    <row r="13" spans="1:12" ht="15" customHeight="1" thickBot="1">
      <c r="A13" s="913" t="s">
        <v>59</v>
      </c>
      <c r="B13" s="1467">
        <f>(B15/$J$15)*100</f>
        <v>68.33333333333333</v>
      </c>
      <c r="C13" s="1468">
        <f>(C15/$K$15)*100</f>
        <v>70</v>
      </c>
      <c r="D13" s="1467">
        <f>(D15/$J$15)*100</f>
        <v>25</v>
      </c>
      <c r="E13" s="1468">
        <f>(E15/$K$15)*100</f>
        <v>23.333333333333332</v>
      </c>
      <c r="F13" s="1467">
        <f>(F15/$J$15)*100</f>
        <v>6.666666666666667</v>
      </c>
      <c r="G13" s="1468">
        <f>(G15/$K$15)*100</f>
        <v>6.666666666666667</v>
      </c>
      <c r="H13" s="1467">
        <f>(H15/$J$15)*100</f>
        <v>0</v>
      </c>
      <c r="I13" s="1468">
        <f>(I15/$K$15)*100</f>
        <v>0</v>
      </c>
      <c r="J13" s="1890">
        <f>B13+D13+F13+H13</f>
        <v>100</v>
      </c>
      <c r="K13" s="1890">
        <f>C13+E13+G13+I13</f>
        <v>100</v>
      </c>
      <c r="L13" s="1890"/>
    </row>
    <row r="14" spans="1:12" ht="13.5" customHeight="1">
      <c r="A14" s="1947"/>
      <c r="B14" s="1890"/>
      <c r="C14" s="1890"/>
      <c r="D14" s="1890"/>
      <c r="E14" s="1890"/>
      <c r="F14" s="1890"/>
      <c r="G14" s="1890"/>
      <c r="H14" s="1890"/>
      <c r="I14" s="1890"/>
      <c r="J14" s="1898">
        <v>2008</v>
      </c>
      <c r="K14" s="1898">
        <v>2009</v>
      </c>
      <c r="L14" s="1890"/>
    </row>
    <row r="15" spans="1:12" ht="12.75">
      <c r="A15" s="1890"/>
      <c r="B15" s="1890">
        <f aca="true" t="shared" si="0" ref="B15:I15">SUM(B4:B12)</f>
        <v>205</v>
      </c>
      <c r="C15" s="1890">
        <f t="shared" si="0"/>
        <v>210</v>
      </c>
      <c r="D15" s="1890">
        <f t="shared" si="0"/>
        <v>75</v>
      </c>
      <c r="E15" s="1890">
        <f t="shared" si="0"/>
        <v>70</v>
      </c>
      <c r="F15" s="1890">
        <f t="shared" si="0"/>
        <v>20</v>
      </c>
      <c r="G15" s="1890">
        <f t="shared" si="0"/>
        <v>20</v>
      </c>
      <c r="H15" s="1890">
        <f t="shared" si="0"/>
        <v>0</v>
      </c>
      <c r="I15" s="1890">
        <f t="shared" si="0"/>
        <v>0</v>
      </c>
      <c r="J15" s="1890">
        <f>B15+D15+F15+H15</f>
        <v>300</v>
      </c>
      <c r="K15" s="1890">
        <f>C15+E15+G15+I15</f>
        <v>300</v>
      </c>
      <c r="L15" s="1890"/>
    </row>
    <row r="16" spans="1:12" ht="12.75">
      <c r="A16" s="1890"/>
      <c r="B16" s="1890"/>
      <c r="C16" s="1890"/>
      <c r="D16" s="1890"/>
      <c r="E16" s="1890"/>
      <c r="F16" s="1890"/>
      <c r="G16" s="1890"/>
      <c r="H16" s="1890"/>
      <c r="I16" s="1890"/>
      <c r="J16" s="1890"/>
      <c r="K16" s="1890"/>
      <c r="L16" s="1890"/>
    </row>
    <row r="17" spans="10:12" ht="12.75">
      <c r="J17" s="1890"/>
      <c r="K17" s="1890"/>
      <c r="L17" s="1890"/>
    </row>
    <row r="18" spans="10:12" ht="12.75">
      <c r="J18" s="1890"/>
      <c r="K18" s="1890"/>
      <c r="L18" s="1890"/>
    </row>
  </sheetData>
  <mergeCells count="6">
    <mergeCell ref="A1:E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 topLeftCell="A1">
      <selection activeCell="A15" sqref="A15:XFD21"/>
    </sheetView>
  </sheetViews>
  <sheetFormatPr defaultColWidth="9.140625" defaultRowHeight="12.75"/>
  <cols>
    <col min="1" max="1" width="35.7109375" style="0" customWidth="1"/>
    <col min="2" max="2" width="11.140625" style="0" customWidth="1"/>
    <col min="3" max="3" width="23.140625" style="0" customWidth="1"/>
    <col min="4" max="4" width="15.8515625" style="0" customWidth="1"/>
    <col min="5" max="6" width="8.7109375" style="0" customWidth="1"/>
  </cols>
  <sheetData>
    <row r="1" spans="1:4" ht="21" customHeight="1" thickBot="1">
      <c r="A1" s="2132" t="s">
        <v>944</v>
      </c>
      <c r="B1" s="2132"/>
      <c r="C1" s="2132"/>
      <c r="D1" s="756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83">
        <v>2008</v>
      </c>
      <c r="F3" s="113">
        <v>2009</v>
      </c>
    </row>
    <row r="4" spans="1:6" ht="15" customHeight="1">
      <c r="A4" s="254" t="s">
        <v>268</v>
      </c>
      <c r="B4" s="602" t="s">
        <v>3</v>
      </c>
      <c r="C4" s="602" t="s">
        <v>273</v>
      </c>
      <c r="D4" s="602" t="s">
        <v>198</v>
      </c>
      <c r="E4" s="184" t="s">
        <v>411</v>
      </c>
      <c r="F4" s="76" t="s">
        <v>411</v>
      </c>
    </row>
    <row r="5" spans="1:6" ht="15" customHeight="1">
      <c r="A5" s="253" t="s">
        <v>271</v>
      </c>
      <c r="B5" s="603" t="s">
        <v>3</v>
      </c>
      <c r="C5" s="603" t="s">
        <v>278</v>
      </c>
      <c r="D5" s="603" t="s">
        <v>189</v>
      </c>
      <c r="E5" s="185" t="s">
        <v>411</v>
      </c>
      <c r="F5" s="77" t="s">
        <v>411</v>
      </c>
    </row>
    <row r="6" spans="1:6" ht="15" customHeight="1">
      <c r="A6" s="253" t="s">
        <v>270</v>
      </c>
      <c r="B6" s="603" t="s">
        <v>3</v>
      </c>
      <c r="C6" s="603" t="s">
        <v>274</v>
      </c>
      <c r="D6" s="603" t="s">
        <v>493</v>
      </c>
      <c r="E6" s="911" t="s">
        <v>266</v>
      </c>
      <c r="F6" s="233" t="s">
        <v>266</v>
      </c>
    </row>
    <row r="7" spans="1:6" ht="15" customHeight="1">
      <c r="A7" s="253" t="s">
        <v>272</v>
      </c>
      <c r="B7" s="603" t="s">
        <v>3</v>
      </c>
      <c r="C7" s="603" t="s">
        <v>276</v>
      </c>
      <c r="D7" s="809" t="s">
        <v>484</v>
      </c>
      <c r="E7" s="185" t="s">
        <v>411</v>
      </c>
      <c r="F7" s="77" t="s">
        <v>411</v>
      </c>
    </row>
    <row r="8" spans="1:6" ht="15" customHeight="1">
      <c r="A8" s="253" t="s">
        <v>269</v>
      </c>
      <c r="B8" s="603" t="s">
        <v>3</v>
      </c>
      <c r="C8" s="603" t="s">
        <v>275</v>
      </c>
      <c r="D8" s="809" t="s">
        <v>484</v>
      </c>
      <c r="E8" s="185" t="s">
        <v>411</v>
      </c>
      <c r="F8" s="77" t="s">
        <v>411</v>
      </c>
    </row>
    <row r="9" spans="1:6" ht="15" customHeight="1" thickBot="1">
      <c r="A9" s="601" t="s">
        <v>165</v>
      </c>
      <c r="B9" s="604" t="s">
        <v>3</v>
      </c>
      <c r="C9" s="604" t="s">
        <v>277</v>
      </c>
      <c r="D9" s="809" t="s">
        <v>484</v>
      </c>
      <c r="E9" s="186" t="s">
        <v>411</v>
      </c>
      <c r="F9" s="80" t="s">
        <v>411</v>
      </c>
    </row>
    <row r="10" spans="1:6" ht="15" customHeight="1">
      <c r="A10" s="273"/>
      <c r="B10" s="72"/>
      <c r="C10" s="72"/>
      <c r="D10" s="72"/>
      <c r="E10" s="72"/>
      <c r="F10" s="72"/>
    </row>
    <row r="11" ht="15" customHeight="1"/>
    <row r="12" ht="15" customHeight="1"/>
    <row r="13" ht="15" customHeight="1"/>
    <row r="14" ht="12.75">
      <c r="G14" s="21"/>
    </row>
    <row r="15" spans="1:7" ht="12.75">
      <c r="A15" s="81"/>
      <c r="B15" s="72"/>
      <c r="C15" s="72"/>
      <c r="D15" s="72"/>
      <c r="E15" s="72"/>
      <c r="F15" s="72"/>
      <c r="G15" s="21"/>
    </row>
    <row r="16" spans="1:7" ht="12.75" customHeight="1">
      <c r="A16" s="2174"/>
      <c r="B16" s="2174"/>
      <c r="C16" s="2174"/>
      <c r="D16" s="2174"/>
      <c r="E16" s="2174"/>
      <c r="F16" s="2174"/>
      <c r="G16" s="21"/>
    </row>
    <row r="17" spans="1:7" ht="12.75" customHeight="1">
      <c r="A17" s="2174"/>
      <c r="B17" s="2174"/>
      <c r="C17" s="2174"/>
      <c r="D17" s="2174"/>
      <c r="E17" s="2174"/>
      <c r="F17" s="2174"/>
      <c r="G17" s="21"/>
    </row>
    <row r="18" spans="1:6" ht="12.75" customHeight="1">
      <c r="A18" s="2174"/>
      <c r="B18" s="2174"/>
      <c r="C18" s="2174"/>
      <c r="D18" s="2174"/>
      <c r="E18" s="2174"/>
      <c r="F18" s="2174"/>
    </row>
    <row r="19" spans="1:6" ht="12.75" customHeight="1">
      <c r="A19" s="2174"/>
      <c r="B19" s="2174"/>
      <c r="C19" s="2174"/>
      <c r="D19" s="2174"/>
      <c r="E19" s="2174"/>
      <c r="F19" s="2174"/>
    </row>
    <row r="20" spans="1:6" ht="12.75" customHeight="1">
      <c r="A20" s="2174"/>
      <c r="B20" s="2174"/>
      <c r="C20" s="2174"/>
      <c r="D20" s="2174"/>
      <c r="E20" s="2174"/>
      <c r="F20" s="2174"/>
    </row>
    <row r="21" spans="1:6" ht="12.75" customHeight="1">
      <c r="A21" s="2174"/>
      <c r="B21" s="2174"/>
      <c r="C21" s="2174"/>
      <c r="D21" s="2174"/>
      <c r="E21" s="2174"/>
      <c r="F21" s="2174"/>
    </row>
    <row r="22" spans="1:2" ht="12.75">
      <c r="A22" s="21"/>
      <c r="B22" s="21"/>
    </row>
    <row r="23" spans="1:2" ht="12.75">
      <c r="A23" s="21"/>
      <c r="B23" s="21"/>
    </row>
  </sheetData>
  <mergeCells count="12">
    <mergeCell ref="E2:F2"/>
    <mergeCell ref="A20:F20"/>
    <mergeCell ref="A21:F21"/>
    <mergeCell ref="A16:F16"/>
    <mergeCell ref="A17:F17"/>
    <mergeCell ref="A18:F18"/>
    <mergeCell ref="A19:F19"/>
    <mergeCell ref="A1:C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G12"/>
  <sheetViews>
    <sheetView showGridLines="0" workbookViewId="0" topLeftCell="A1">
      <selection activeCell="L9" sqref="L9"/>
    </sheetView>
  </sheetViews>
  <sheetFormatPr defaultColWidth="8.8515625" defaultRowHeight="12.75"/>
  <cols>
    <col min="1" max="1" width="41.00390625" style="3" bestFit="1" customWidth="1"/>
    <col min="2" max="2" width="9.140625" style="3" bestFit="1" customWidth="1"/>
    <col min="3" max="3" width="8.7109375" style="3" customWidth="1"/>
    <col min="4" max="5" width="9.7109375" style="3" customWidth="1"/>
    <col min="6" max="7" width="10.421875" style="3" customWidth="1"/>
    <col min="8" max="8" width="8.8515625" style="3" customWidth="1"/>
    <col min="9" max="9" width="22.7109375" style="3" customWidth="1"/>
    <col min="10" max="16384" width="8.8515625" style="3" customWidth="1"/>
  </cols>
  <sheetData>
    <row r="1" spans="1:4" ht="22.5" customHeight="1" thickBot="1">
      <c r="A1" s="2267" t="s">
        <v>855</v>
      </c>
      <c r="B1" s="2267"/>
      <c r="C1" s="2267"/>
      <c r="D1" s="2267"/>
    </row>
    <row r="2" spans="1:7" ht="30" customHeight="1" thickBot="1">
      <c r="A2" s="2247" t="s">
        <v>20</v>
      </c>
      <c r="B2" s="2178" t="s">
        <v>822</v>
      </c>
      <c r="C2" s="2142"/>
      <c r="D2" s="2178" t="s">
        <v>114</v>
      </c>
      <c r="E2" s="2142"/>
      <c r="F2" s="2178" t="s">
        <v>117</v>
      </c>
      <c r="G2" s="2142"/>
    </row>
    <row r="3" spans="1:7" ht="15" customHeight="1" thickBot="1">
      <c r="A3" s="2281"/>
      <c r="B3" s="85">
        <v>2008</v>
      </c>
      <c r="C3" s="66">
        <v>2009</v>
      </c>
      <c r="D3" s="85">
        <v>2008</v>
      </c>
      <c r="E3" s="66">
        <v>2009</v>
      </c>
      <c r="F3" s="85">
        <v>2008</v>
      </c>
      <c r="G3" s="66">
        <v>2009</v>
      </c>
    </row>
    <row r="4" spans="1:7" ht="15" customHeight="1">
      <c r="A4" s="57" t="s">
        <v>118</v>
      </c>
      <c r="B4" s="225" t="s">
        <v>167</v>
      </c>
      <c r="C4" s="491">
        <v>7</v>
      </c>
      <c r="D4" s="225" t="s">
        <v>167</v>
      </c>
      <c r="E4" s="496" t="s">
        <v>167</v>
      </c>
      <c r="F4" s="497">
        <v>72730.5</v>
      </c>
      <c r="G4" s="171">
        <v>85978</v>
      </c>
    </row>
    <row r="5" spans="1:7" ht="15" customHeight="1">
      <c r="A5" s="502" t="s">
        <v>120</v>
      </c>
      <c r="B5" s="175">
        <v>800</v>
      </c>
      <c r="C5" s="493">
        <v>830</v>
      </c>
      <c r="D5" s="175">
        <v>20000</v>
      </c>
      <c r="E5" s="493">
        <v>20000</v>
      </c>
      <c r="F5" s="499">
        <v>1416800</v>
      </c>
      <c r="G5" s="226">
        <v>1335800</v>
      </c>
    </row>
    <row r="6" spans="1:7" ht="15" customHeight="1">
      <c r="A6" s="52" t="s">
        <v>580</v>
      </c>
      <c r="B6" s="256">
        <v>0</v>
      </c>
      <c r="C6" s="261">
        <v>0</v>
      </c>
      <c r="D6" s="256">
        <v>0</v>
      </c>
      <c r="E6" s="261">
        <v>0</v>
      </c>
      <c r="F6" s="256">
        <v>0</v>
      </c>
      <c r="G6" s="261">
        <v>0</v>
      </c>
    </row>
    <row r="7" spans="1:7" ht="15" customHeight="1">
      <c r="A7" s="52" t="s">
        <v>121</v>
      </c>
      <c r="B7" s="175">
        <v>525</v>
      </c>
      <c r="C7" s="493">
        <v>719</v>
      </c>
      <c r="D7" s="175">
        <v>1000</v>
      </c>
      <c r="E7" s="493">
        <v>1000</v>
      </c>
      <c r="F7" s="499">
        <v>56823</v>
      </c>
      <c r="G7" s="226">
        <v>138195</v>
      </c>
    </row>
    <row r="8" spans="1:7" ht="15" customHeight="1">
      <c r="A8" s="52" t="s">
        <v>119</v>
      </c>
      <c r="B8" s="175" t="s">
        <v>25</v>
      </c>
      <c r="C8" s="492" t="s">
        <v>25</v>
      </c>
      <c r="D8" s="175" t="s">
        <v>25</v>
      </c>
      <c r="E8" s="493" t="s">
        <v>25</v>
      </c>
      <c r="F8" s="498">
        <v>26000</v>
      </c>
      <c r="G8" s="172">
        <v>32000</v>
      </c>
    </row>
    <row r="9" spans="1:7" ht="15" customHeight="1" thickBot="1">
      <c r="A9" s="174" t="s">
        <v>166</v>
      </c>
      <c r="B9" s="494" t="s">
        <v>25</v>
      </c>
      <c r="C9" s="495" t="s">
        <v>25</v>
      </c>
      <c r="D9" s="494" t="s">
        <v>25</v>
      </c>
      <c r="E9" s="495" t="s">
        <v>25</v>
      </c>
      <c r="F9" s="500">
        <v>15200</v>
      </c>
      <c r="G9" s="501">
        <v>57655</v>
      </c>
    </row>
    <row r="10" spans="1:7" ht="15" customHeight="1" thickBot="1">
      <c r="A10" s="503" t="s">
        <v>18</v>
      </c>
      <c r="B10" s="490">
        <f aca="true" t="shared" si="0" ref="B10:G10">SUM(B4:B8)</f>
        <v>1325</v>
      </c>
      <c r="C10" s="173">
        <f t="shared" si="0"/>
        <v>1556</v>
      </c>
      <c r="D10" s="490">
        <f t="shared" si="0"/>
        <v>21000</v>
      </c>
      <c r="E10" s="173">
        <f t="shared" si="0"/>
        <v>21000</v>
      </c>
      <c r="F10" s="490">
        <f t="shared" si="0"/>
        <v>1572353.5</v>
      </c>
      <c r="G10" s="173">
        <f t="shared" si="0"/>
        <v>1591973</v>
      </c>
    </row>
    <row r="11" ht="12.75">
      <c r="A11" s="237" t="s">
        <v>496</v>
      </c>
    </row>
    <row r="12" ht="12.75">
      <c r="A12" s="273" t="s">
        <v>429</v>
      </c>
    </row>
  </sheetData>
  <mergeCells count="5">
    <mergeCell ref="F2:G2"/>
    <mergeCell ref="A1:D1"/>
    <mergeCell ref="A2:A3"/>
    <mergeCell ref="B2:C2"/>
    <mergeCell ref="D2:E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 topLeftCell="A1">
      <selection activeCell="E18" sqref="E18"/>
    </sheetView>
  </sheetViews>
  <sheetFormatPr defaultColWidth="8.8515625" defaultRowHeight="12.75"/>
  <cols>
    <col min="1" max="1" width="39.8515625" style="3" bestFit="1" customWidth="1"/>
    <col min="2" max="5" width="10.28125" style="3" customWidth="1"/>
    <col min="6" max="7" width="8.7109375" style="3" customWidth="1"/>
    <col min="8" max="16384" width="8.8515625" style="3" customWidth="1"/>
  </cols>
  <sheetData>
    <row r="1" spans="1:5" ht="31.5" customHeight="1" thickBot="1">
      <c r="A1" s="2053" t="s">
        <v>1054</v>
      </c>
      <c r="B1" s="2053"/>
      <c r="C1" s="2053"/>
      <c r="D1" s="2053"/>
      <c r="E1" s="2053"/>
    </row>
    <row r="2" spans="1:5" ht="15" customHeight="1" thickBot="1">
      <c r="A2" s="2282" t="s">
        <v>20</v>
      </c>
      <c r="B2" s="2178" t="s">
        <v>116</v>
      </c>
      <c r="C2" s="2142"/>
      <c r="D2" s="2178" t="s">
        <v>115</v>
      </c>
      <c r="E2" s="2142"/>
    </row>
    <row r="3" spans="1:6" ht="15" customHeight="1" thickBot="1">
      <c r="A3" s="2283"/>
      <c r="B3" s="379">
        <v>2008</v>
      </c>
      <c r="C3" s="151">
        <v>2009</v>
      </c>
      <c r="D3" s="379">
        <v>2008</v>
      </c>
      <c r="E3" s="151">
        <v>2009</v>
      </c>
      <c r="F3" s="26"/>
    </row>
    <row r="4" spans="1:5" ht="15" customHeight="1">
      <c r="A4" s="57" t="s">
        <v>118</v>
      </c>
      <c r="B4" s="227" t="s">
        <v>25</v>
      </c>
      <c r="C4" s="605" t="s">
        <v>25</v>
      </c>
      <c r="D4" s="227" t="s">
        <v>25</v>
      </c>
      <c r="E4" s="168">
        <v>5.2</v>
      </c>
    </row>
    <row r="5" spans="1:5" ht="15" customHeight="1">
      <c r="A5" s="502" t="s">
        <v>120</v>
      </c>
      <c r="B5" s="170">
        <v>4.53</v>
      </c>
      <c r="C5" s="169">
        <v>4.22</v>
      </c>
      <c r="D5" s="170">
        <v>3.87</v>
      </c>
      <c r="E5" s="169">
        <v>3.08</v>
      </c>
    </row>
    <row r="6" spans="1:5" ht="15" customHeight="1">
      <c r="A6" s="52" t="s">
        <v>580</v>
      </c>
      <c r="B6" s="1795">
        <v>0</v>
      </c>
      <c r="C6" s="1135">
        <v>0</v>
      </c>
      <c r="D6" s="1795">
        <v>0</v>
      </c>
      <c r="E6" s="1135">
        <v>0</v>
      </c>
    </row>
    <row r="7" spans="1:5" ht="15" customHeight="1">
      <c r="A7" s="52" t="s">
        <v>121</v>
      </c>
      <c r="B7" s="170">
        <v>4.93</v>
      </c>
      <c r="C7" s="169">
        <v>4.32</v>
      </c>
      <c r="D7" s="170">
        <v>5</v>
      </c>
      <c r="E7" s="169">
        <v>4.4</v>
      </c>
    </row>
    <row r="8" spans="1:5" ht="15" customHeight="1">
      <c r="A8" s="52" t="s">
        <v>119</v>
      </c>
      <c r="B8" s="170">
        <v>6</v>
      </c>
      <c r="C8" s="169">
        <v>6.5</v>
      </c>
      <c r="D8" s="606" t="s">
        <v>25</v>
      </c>
      <c r="E8" s="228" t="s">
        <v>25</v>
      </c>
    </row>
    <row r="9" spans="1:5" ht="15" customHeight="1" thickBot="1">
      <c r="A9" s="137" t="s">
        <v>166</v>
      </c>
      <c r="B9" s="296">
        <v>5</v>
      </c>
      <c r="C9" s="297">
        <v>5</v>
      </c>
      <c r="D9" s="1796" t="s">
        <v>25</v>
      </c>
      <c r="E9" s="1797" t="s">
        <v>25</v>
      </c>
    </row>
    <row r="10" ht="15" customHeight="1">
      <c r="A10" s="149" t="s">
        <v>496</v>
      </c>
    </row>
    <row r="11" ht="12.75">
      <c r="A11" s="149"/>
    </row>
  </sheetData>
  <mergeCells count="4">
    <mergeCell ref="A2:A3"/>
    <mergeCell ref="B2:C2"/>
    <mergeCell ref="D2:E2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showGridLines="0" workbookViewId="0" topLeftCell="A1">
      <selection activeCell="O19" sqref="O19"/>
    </sheetView>
  </sheetViews>
  <sheetFormatPr defaultColWidth="8.8515625" defaultRowHeight="12.75"/>
  <cols>
    <col min="1" max="1" width="31.28125" style="3" customWidth="1"/>
    <col min="2" max="2" width="7.421875" style="3" customWidth="1"/>
    <col min="3" max="3" width="6.57421875" style="3" customWidth="1"/>
    <col min="4" max="4" width="7.8515625" style="3" customWidth="1"/>
    <col min="5" max="5" width="7.28125" style="3" customWidth="1"/>
    <col min="6" max="6" width="9.140625" style="3" customWidth="1"/>
    <col min="7" max="7" width="9.421875" style="3" customWidth="1"/>
    <col min="8" max="14" width="6.7109375" style="3" customWidth="1"/>
    <col min="15" max="16384" width="8.8515625" style="3" customWidth="1"/>
  </cols>
  <sheetData>
    <row r="1" spans="1:20" ht="21" customHeight="1" thickBot="1">
      <c r="A1" s="2053" t="s">
        <v>891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63" t="s">
        <v>50</v>
      </c>
      <c r="O1" s="13"/>
      <c r="P1" s="13"/>
      <c r="Q1" s="13"/>
      <c r="R1" s="13"/>
      <c r="S1" s="13"/>
      <c r="T1" s="13"/>
    </row>
    <row r="2" spans="1:13" ht="45" customHeight="1" thickBot="1">
      <c r="A2" s="2110" t="s">
        <v>20</v>
      </c>
      <c r="B2" s="2117" t="s">
        <v>45</v>
      </c>
      <c r="C2" s="2118"/>
      <c r="D2" s="2106" t="s">
        <v>816</v>
      </c>
      <c r="E2" s="2107"/>
      <c r="F2" s="2106" t="s">
        <v>46</v>
      </c>
      <c r="G2" s="2107"/>
      <c r="H2" s="2106" t="s">
        <v>106</v>
      </c>
      <c r="I2" s="2107"/>
      <c r="J2" s="2108" t="s">
        <v>48</v>
      </c>
      <c r="K2" s="2109"/>
      <c r="L2" s="2108" t="s">
        <v>49</v>
      </c>
      <c r="M2" s="2109"/>
    </row>
    <row r="3" spans="1:13" ht="15" customHeight="1" thickBot="1">
      <c r="A3" s="2111"/>
      <c r="B3" s="83">
        <v>2008</v>
      </c>
      <c r="C3" s="113">
        <v>2009</v>
      </c>
      <c r="D3" s="83">
        <v>2008</v>
      </c>
      <c r="E3" s="1345">
        <v>2009</v>
      </c>
      <c r="F3" s="83">
        <v>2008</v>
      </c>
      <c r="G3" s="113">
        <v>2009</v>
      </c>
      <c r="H3" s="1253">
        <v>2008</v>
      </c>
      <c r="I3" s="113">
        <v>2009</v>
      </c>
      <c r="J3" s="83">
        <v>2008</v>
      </c>
      <c r="K3" s="113">
        <v>2009</v>
      </c>
      <c r="L3" s="83">
        <v>2008</v>
      </c>
      <c r="M3" s="113">
        <v>2009</v>
      </c>
    </row>
    <row r="4" spans="1:16" ht="15" customHeight="1">
      <c r="A4" s="790" t="s">
        <v>646</v>
      </c>
      <c r="B4" s="159">
        <v>5</v>
      </c>
      <c r="C4" s="160">
        <v>5</v>
      </c>
      <c r="D4" s="223">
        <v>5</v>
      </c>
      <c r="E4" s="924">
        <v>5</v>
      </c>
      <c r="F4" s="59">
        <v>0</v>
      </c>
      <c r="G4" s="60">
        <v>0</v>
      </c>
      <c r="H4" s="1346">
        <v>90</v>
      </c>
      <c r="I4" s="1136">
        <v>90</v>
      </c>
      <c r="J4" s="159">
        <v>0</v>
      </c>
      <c r="K4" s="160">
        <v>0</v>
      </c>
      <c r="L4" s="159">
        <v>0</v>
      </c>
      <c r="M4" s="160">
        <v>0</v>
      </c>
      <c r="N4" s="6"/>
      <c r="O4" s="6"/>
      <c r="P4" s="12"/>
    </row>
    <row r="5" spans="1:16" ht="15" customHeight="1">
      <c r="A5" s="828" t="s">
        <v>22</v>
      </c>
      <c r="B5" s="256" t="s">
        <v>25</v>
      </c>
      <c r="C5" s="261" t="s">
        <v>425</v>
      </c>
      <c r="D5" s="258" t="s">
        <v>25</v>
      </c>
      <c r="E5" s="1129" t="s">
        <v>425</v>
      </c>
      <c r="F5" s="256" t="s">
        <v>25</v>
      </c>
      <c r="G5" s="261" t="s">
        <v>425</v>
      </c>
      <c r="H5" s="258" t="s">
        <v>25</v>
      </c>
      <c r="I5" s="261" t="s">
        <v>425</v>
      </c>
      <c r="J5" s="256" t="s">
        <v>25</v>
      </c>
      <c r="K5" s="261" t="s">
        <v>425</v>
      </c>
      <c r="L5" s="256" t="s">
        <v>25</v>
      </c>
      <c r="M5" s="261" t="s">
        <v>425</v>
      </c>
      <c r="N5" s="6"/>
      <c r="O5" s="12"/>
      <c r="P5" s="12"/>
    </row>
    <row r="6" spans="1:16" ht="15" customHeight="1">
      <c r="A6" s="52" t="s">
        <v>23</v>
      </c>
      <c r="B6" s="59">
        <v>48.4</v>
      </c>
      <c r="C6" s="60">
        <v>47.2</v>
      </c>
      <c r="D6" s="223">
        <v>9.9</v>
      </c>
      <c r="E6" s="924">
        <v>20</v>
      </c>
      <c r="F6" s="59">
        <v>41.7</v>
      </c>
      <c r="G6" s="60">
        <v>32.8</v>
      </c>
      <c r="H6" s="1338">
        <v>0</v>
      </c>
      <c r="I6" s="1138">
        <v>0</v>
      </c>
      <c r="J6" s="59">
        <v>0</v>
      </c>
      <c r="K6" s="60">
        <v>0</v>
      </c>
      <c r="L6" s="59">
        <v>0</v>
      </c>
      <c r="M6" s="60">
        <v>0</v>
      </c>
      <c r="N6" s="6"/>
      <c r="O6" s="6"/>
      <c r="P6" s="12"/>
    </row>
    <row r="7" spans="1:16" ht="15" customHeight="1">
      <c r="A7" s="136" t="s">
        <v>415</v>
      </c>
      <c r="B7" s="59">
        <v>5</v>
      </c>
      <c r="C7" s="60">
        <v>5</v>
      </c>
      <c r="D7" s="223">
        <v>5</v>
      </c>
      <c r="E7" s="924">
        <v>5</v>
      </c>
      <c r="F7" s="59">
        <v>0</v>
      </c>
      <c r="G7" s="60">
        <v>0</v>
      </c>
      <c r="H7" s="1338">
        <v>90</v>
      </c>
      <c r="I7" s="1138">
        <v>90</v>
      </c>
      <c r="J7" s="59">
        <v>0</v>
      </c>
      <c r="K7" s="60">
        <v>0</v>
      </c>
      <c r="L7" s="59">
        <v>0</v>
      </c>
      <c r="M7" s="60">
        <v>0</v>
      </c>
      <c r="N7" s="6"/>
      <c r="O7" s="6"/>
      <c r="P7" s="12"/>
    </row>
    <row r="8" spans="1:16" ht="15" customHeight="1">
      <c r="A8" s="52" t="s">
        <v>24</v>
      </c>
      <c r="B8" s="2119" t="s">
        <v>425</v>
      </c>
      <c r="C8" s="2120"/>
      <c r="D8" s="2112" t="s">
        <v>425</v>
      </c>
      <c r="E8" s="2113"/>
      <c r="F8" s="2119" t="s">
        <v>425</v>
      </c>
      <c r="G8" s="2120"/>
      <c r="H8" s="2121" t="s">
        <v>425</v>
      </c>
      <c r="I8" s="2122"/>
      <c r="J8" s="2122" t="s">
        <v>425</v>
      </c>
      <c r="K8" s="2122"/>
      <c r="L8" s="2122" t="s">
        <v>425</v>
      </c>
      <c r="M8" s="2122"/>
      <c r="N8" s="6"/>
      <c r="O8" s="12"/>
      <c r="P8" s="12"/>
    </row>
    <row r="9" spans="1:16" ht="15" customHeight="1">
      <c r="A9" s="52" t="s">
        <v>26</v>
      </c>
      <c r="B9" s="59">
        <v>2</v>
      </c>
      <c r="C9" s="60">
        <v>2</v>
      </c>
      <c r="D9" s="223">
        <v>0</v>
      </c>
      <c r="E9" s="924">
        <v>5</v>
      </c>
      <c r="F9" s="59">
        <v>3</v>
      </c>
      <c r="G9" s="60">
        <v>3</v>
      </c>
      <c r="H9" s="1338">
        <v>95</v>
      </c>
      <c r="I9" s="626">
        <v>90</v>
      </c>
      <c r="J9" s="56">
        <v>0</v>
      </c>
      <c r="K9" s="56">
        <v>0</v>
      </c>
      <c r="L9" s="56">
        <v>0</v>
      </c>
      <c r="M9" s="56">
        <v>0</v>
      </c>
      <c r="N9" s="6"/>
      <c r="O9" s="6"/>
      <c r="P9" s="12"/>
    </row>
    <row r="10" spans="1:16" ht="15" customHeight="1">
      <c r="A10" s="364" t="s">
        <v>767</v>
      </c>
      <c r="B10" s="78">
        <v>0</v>
      </c>
      <c r="C10" s="97">
        <v>0</v>
      </c>
      <c r="D10" s="114">
        <v>0</v>
      </c>
      <c r="E10" s="295">
        <v>0</v>
      </c>
      <c r="F10" s="78">
        <v>0</v>
      </c>
      <c r="G10" s="97">
        <v>0</v>
      </c>
      <c r="H10" s="114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6"/>
      <c r="O10" s="6"/>
      <c r="P10" s="12"/>
    </row>
    <row r="11" spans="1:16" ht="15" customHeight="1">
      <c r="A11" s="52" t="s">
        <v>27</v>
      </c>
      <c r="B11" s="59">
        <v>70</v>
      </c>
      <c r="C11" s="60">
        <v>70</v>
      </c>
      <c r="D11" s="223">
        <v>30</v>
      </c>
      <c r="E11" s="924">
        <v>30</v>
      </c>
      <c r="F11" s="59">
        <v>0</v>
      </c>
      <c r="G11" s="60">
        <v>0</v>
      </c>
      <c r="H11" s="1338">
        <v>0</v>
      </c>
      <c r="I11" s="626">
        <v>0</v>
      </c>
      <c r="J11" s="56">
        <v>0</v>
      </c>
      <c r="K11" s="56">
        <v>0</v>
      </c>
      <c r="L11" s="56">
        <v>0</v>
      </c>
      <c r="M11" s="56">
        <v>0</v>
      </c>
      <c r="N11" s="6"/>
      <c r="O11" s="6"/>
      <c r="P11" s="12"/>
    </row>
    <row r="12" spans="1:16" ht="15" customHeight="1">
      <c r="A12" s="136" t="s">
        <v>416</v>
      </c>
      <c r="B12" s="59">
        <v>5</v>
      </c>
      <c r="C12" s="60">
        <v>5</v>
      </c>
      <c r="D12" s="223">
        <v>5</v>
      </c>
      <c r="E12" s="924">
        <v>5</v>
      </c>
      <c r="F12" s="59">
        <v>0</v>
      </c>
      <c r="G12" s="60">
        <v>0</v>
      </c>
      <c r="H12" s="1338">
        <v>90</v>
      </c>
      <c r="I12" s="626">
        <v>90</v>
      </c>
      <c r="J12" s="56">
        <v>0</v>
      </c>
      <c r="K12" s="56">
        <v>0</v>
      </c>
      <c r="L12" s="56">
        <v>0</v>
      </c>
      <c r="M12" s="56">
        <v>0</v>
      </c>
      <c r="N12" s="6"/>
      <c r="O12" s="6"/>
      <c r="P12" s="12"/>
    </row>
    <row r="13" spans="1:16" ht="15" customHeight="1">
      <c r="A13" s="214" t="s">
        <v>460</v>
      </c>
      <c r="B13" s="773">
        <v>0</v>
      </c>
      <c r="C13" s="97">
        <v>0</v>
      </c>
      <c r="D13" s="114">
        <v>0</v>
      </c>
      <c r="E13" s="295">
        <v>0</v>
      </c>
      <c r="F13" s="78">
        <v>0</v>
      </c>
      <c r="G13" s="97">
        <v>0</v>
      </c>
      <c r="H13" s="1338">
        <v>0</v>
      </c>
      <c r="I13" s="1138">
        <v>0</v>
      </c>
      <c r="J13" s="1137">
        <v>0</v>
      </c>
      <c r="K13" s="1138">
        <v>0</v>
      </c>
      <c r="L13" s="1137">
        <v>0</v>
      </c>
      <c r="M13" s="739">
        <v>0</v>
      </c>
      <c r="N13" s="6"/>
      <c r="O13" s="6"/>
      <c r="P13" s="12"/>
    </row>
    <row r="14" spans="1:16" ht="15" customHeight="1">
      <c r="A14" s="214" t="s">
        <v>858</v>
      </c>
      <c r="B14" s="78">
        <v>0</v>
      </c>
      <c r="C14" s="97">
        <v>0</v>
      </c>
      <c r="D14" s="114">
        <v>0</v>
      </c>
      <c r="E14" s="295">
        <v>0</v>
      </c>
      <c r="F14" s="78">
        <v>0</v>
      </c>
      <c r="G14" s="97">
        <v>0</v>
      </c>
      <c r="H14" s="1347">
        <v>100</v>
      </c>
      <c r="I14" s="262">
        <v>100</v>
      </c>
      <c r="J14" s="78">
        <v>0</v>
      </c>
      <c r="K14" s="97">
        <v>0</v>
      </c>
      <c r="L14" s="78">
        <v>0</v>
      </c>
      <c r="M14" s="97">
        <v>0</v>
      </c>
      <c r="N14" s="6"/>
      <c r="O14" s="6"/>
      <c r="P14" s="12"/>
    </row>
    <row r="15" spans="1:16" ht="15" customHeight="1">
      <c r="A15" s="758" t="s">
        <v>763</v>
      </c>
      <c r="B15" s="2112" t="s">
        <v>425</v>
      </c>
      <c r="C15" s="2113"/>
      <c r="D15" s="2114" t="s">
        <v>425</v>
      </c>
      <c r="E15" s="2115"/>
      <c r="F15" s="2114" t="s">
        <v>425</v>
      </c>
      <c r="G15" s="2115"/>
      <c r="H15" s="2116" t="s">
        <v>425</v>
      </c>
      <c r="I15" s="2115"/>
      <c r="J15" s="2112" t="s">
        <v>425</v>
      </c>
      <c r="K15" s="2113"/>
      <c r="L15" s="2112" t="s">
        <v>425</v>
      </c>
      <c r="M15" s="2113"/>
      <c r="N15" s="6"/>
      <c r="O15" s="12"/>
      <c r="P15" s="12"/>
    </row>
    <row r="16" spans="1:16" ht="15" customHeight="1">
      <c r="A16" s="52" t="s">
        <v>28</v>
      </c>
      <c r="B16" s="59">
        <v>50</v>
      </c>
      <c r="C16" s="60">
        <v>50</v>
      </c>
      <c r="D16" s="223">
        <v>28</v>
      </c>
      <c r="E16" s="924">
        <v>28</v>
      </c>
      <c r="F16" s="59">
        <v>0</v>
      </c>
      <c r="G16" s="60">
        <v>0</v>
      </c>
      <c r="H16" s="1338">
        <v>20</v>
      </c>
      <c r="I16" s="1138">
        <v>20</v>
      </c>
      <c r="J16" s="59">
        <v>2</v>
      </c>
      <c r="K16" s="60">
        <v>2</v>
      </c>
      <c r="L16" s="59">
        <v>0</v>
      </c>
      <c r="M16" s="60">
        <v>0</v>
      </c>
      <c r="N16" s="6"/>
      <c r="O16" s="6"/>
      <c r="P16" s="12"/>
    </row>
    <row r="17" spans="1:16" ht="15" customHeight="1">
      <c r="A17" s="52" t="s">
        <v>29</v>
      </c>
      <c r="B17" s="240">
        <v>34</v>
      </c>
      <c r="C17" s="60">
        <v>35</v>
      </c>
      <c r="D17" s="223">
        <v>25</v>
      </c>
      <c r="E17" s="924">
        <v>23</v>
      </c>
      <c r="F17" s="59">
        <v>40</v>
      </c>
      <c r="G17" s="60">
        <v>42</v>
      </c>
      <c r="H17" s="1338">
        <v>0</v>
      </c>
      <c r="I17" s="1138">
        <v>0</v>
      </c>
      <c r="J17" s="59">
        <v>1</v>
      </c>
      <c r="K17" s="60">
        <v>0</v>
      </c>
      <c r="L17" s="59">
        <v>0</v>
      </c>
      <c r="M17" s="241">
        <v>0</v>
      </c>
      <c r="N17" s="6"/>
      <c r="O17" s="6"/>
      <c r="P17" s="12"/>
    </row>
    <row r="18" spans="1:16" ht="15" customHeight="1" thickBot="1">
      <c r="A18" s="58" t="s">
        <v>30</v>
      </c>
      <c r="B18" s="923">
        <v>50</v>
      </c>
      <c r="C18" s="748">
        <v>50</v>
      </c>
      <c r="D18" s="922">
        <v>28</v>
      </c>
      <c r="E18" s="925">
        <v>28</v>
      </c>
      <c r="F18" s="61">
        <v>0</v>
      </c>
      <c r="G18" s="62">
        <v>0</v>
      </c>
      <c r="H18" s="1348">
        <v>20</v>
      </c>
      <c r="I18" s="748">
        <v>20</v>
      </c>
      <c r="J18" s="61">
        <v>2</v>
      </c>
      <c r="K18" s="62">
        <v>2</v>
      </c>
      <c r="L18" s="61">
        <v>0</v>
      </c>
      <c r="M18" s="926">
        <v>0</v>
      </c>
      <c r="N18" s="6"/>
      <c r="O18" s="6"/>
      <c r="P18" s="12"/>
    </row>
    <row r="19" spans="1:16" ht="15" customHeight="1" thickBot="1">
      <c r="A19" s="182" t="s">
        <v>51</v>
      </c>
      <c r="B19" s="574">
        <f aca="true" t="shared" si="0" ref="B19:M19">(B22/1000)*100</f>
        <v>26.939999999999998</v>
      </c>
      <c r="C19" s="573">
        <f t="shared" si="0"/>
        <v>26.919999999999998</v>
      </c>
      <c r="D19" s="574">
        <f t="shared" si="0"/>
        <v>13.59</v>
      </c>
      <c r="E19" s="573">
        <f t="shared" si="0"/>
        <v>14.899999999999999</v>
      </c>
      <c r="F19" s="574">
        <f t="shared" si="0"/>
        <v>8.469999999999999</v>
      </c>
      <c r="G19" s="573">
        <f t="shared" si="0"/>
        <v>7.779999999999999</v>
      </c>
      <c r="H19" s="574">
        <f t="shared" si="0"/>
        <v>50.5</v>
      </c>
      <c r="I19" s="573">
        <f t="shared" si="0"/>
        <v>50</v>
      </c>
      <c r="J19" s="574">
        <f t="shared" si="0"/>
        <v>0.5</v>
      </c>
      <c r="K19" s="573">
        <f t="shared" si="0"/>
        <v>0.4</v>
      </c>
      <c r="L19" s="574">
        <f t="shared" si="0"/>
        <v>0</v>
      </c>
      <c r="M19" s="573">
        <f t="shared" si="0"/>
        <v>0</v>
      </c>
      <c r="N19" s="6"/>
      <c r="O19" s="6"/>
      <c r="P19" s="12"/>
    </row>
    <row r="20" spans="1:16" ht="15" customHeight="1">
      <c r="A20" s="212" t="s">
        <v>496</v>
      </c>
      <c r="O20" s="12"/>
      <c r="P20" s="12"/>
    </row>
    <row r="21" spans="1:29" ht="15" customHeight="1">
      <c r="A21" s="1139" t="s">
        <v>429</v>
      </c>
      <c r="N21" s="1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2:29" s="1887" customFormat="1" ht="14.25" customHeight="1">
      <c r="B22" s="1888">
        <f>(SUM(B4:B18))</f>
        <v>269.4</v>
      </c>
      <c r="C22" s="1888">
        <f aca="true" t="shared" si="1" ref="C22:M22">SUM(C4:C18)</f>
        <v>269.2</v>
      </c>
      <c r="D22" s="1888">
        <f t="shared" si="1"/>
        <v>135.9</v>
      </c>
      <c r="E22" s="1888">
        <f t="shared" si="1"/>
        <v>149</v>
      </c>
      <c r="F22" s="1888">
        <f t="shared" si="1"/>
        <v>84.7</v>
      </c>
      <c r="G22" s="1888">
        <f t="shared" si="1"/>
        <v>77.8</v>
      </c>
      <c r="H22" s="1888">
        <f t="shared" si="1"/>
        <v>505</v>
      </c>
      <c r="I22" s="1888">
        <f t="shared" si="1"/>
        <v>500</v>
      </c>
      <c r="J22" s="1888">
        <f t="shared" si="1"/>
        <v>5</v>
      </c>
      <c r="K22" s="1888">
        <f t="shared" si="1"/>
        <v>4</v>
      </c>
      <c r="L22" s="1888">
        <f t="shared" si="1"/>
        <v>0</v>
      </c>
      <c r="M22" s="1888">
        <f t="shared" si="1"/>
        <v>0</v>
      </c>
      <c r="N22" s="1889"/>
      <c r="O22" s="1890"/>
      <c r="P22" s="1890"/>
      <c r="Q22" s="1890"/>
      <c r="R22" s="1890"/>
      <c r="S22" s="1890"/>
      <c r="T22" s="1890"/>
      <c r="U22" s="1890"/>
      <c r="V22" s="1890"/>
      <c r="W22" s="1890"/>
      <c r="X22" s="1890"/>
      <c r="Y22" s="1890"/>
      <c r="Z22" s="1890"/>
      <c r="AA22" s="1890"/>
      <c r="AB22" s="1890"/>
      <c r="AC22" s="1890"/>
    </row>
    <row r="23" spans="1:2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20">
    <mergeCell ref="B15:C15"/>
    <mergeCell ref="F15:G15"/>
    <mergeCell ref="H15:I15"/>
    <mergeCell ref="L15:M15"/>
    <mergeCell ref="B2:C2"/>
    <mergeCell ref="D2:E2"/>
    <mergeCell ref="F2:G2"/>
    <mergeCell ref="D8:E8"/>
    <mergeCell ref="D15:E15"/>
    <mergeCell ref="J15:K15"/>
    <mergeCell ref="B8:C8"/>
    <mergeCell ref="F8:G8"/>
    <mergeCell ref="H8:I8"/>
    <mergeCell ref="J8:K8"/>
    <mergeCell ref="L8:M8"/>
    <mergeCell ref="A1:L1"/>
    <mergeCell ref="H2:I2"/>
    <mergeCell ref="J2:K2"/>
    <mergeCell ref="L2:M2"/>
    <mergeCell ref="A2:A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workbookViewId="0" topLeftCell="A1">
      <selection activeCell="H26" sqref="H26"/>
    </sheetView>
  </sheetViews>
  <sheetFormatPr defaultColWidth="8.8515625" defaultRowHeight="12.75"/>
  <cols>
    <col min="1" max="1" width="41.140625" style="3" customWidth="1"/>
    <col min="2" max="2" width="6.8515625" style="10" customWidth="1"/>
    <col min="3" max="4" width="5.421875" style="3" customWidth="1"/>
    <col min="5" max="5" width="5.28125" style="3" customWidth="1"/>
    <col min="6" max="6" width="5.421875" style="3" customWidth="1"/>
    <col min="7" max="7" width="5.28125" style="3" customWidth="1"/>
    <col min="8" max="8" width="5.421875" style="3" customWidth="1"/>
    <col min="9" max="9" width="5.57421875" style="3" bestFit="1" customWidth="1"/>
    <col min="10" max="10" width="5.7109375" style="3" bestFit="1" customWidth="1"/>
    <col min="11" max="12" width="5.28125" style="3" customWidth="1"/>
    <col min="13" max="13" width="5.421875" style="3" customWidth="1"/>
    <col min="14" max="14" width="5.57421875" style="3" customWidth="1"/>
    <col min="15" max="16384" width="8.8515625" style="3" customWidth="1"/>
  </cols>
  <sheetData>
    <row r="1" spans="1:14" ht="21.75" customHeight="1" thickBot="1">
      <c r="A1" s="2139" t="s">
        <v>945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  <c r="N1" s="11" t="s">
        <v>50</v>
      </c>
    </row>
    <row r="2" spans="1:14" ht="25.95" customHeight="1" thickBot="1">
      <c r="A2" s="205" t="s">
        <v>20</v>
      </c>
      <c r="B2" s="1472" t="s">
        <v>1</v>
      </c>
      <c r="C2" s="130" t="s">
        <v>529</v>
      </c>
      <c r="D2" s="93" t="s">
        <v>530</v>
      </c>
      <c r="E2" s="93" t="s">
        <v>531</v>
      </c>
      <c r="F2" s="93" t="s">
        <v>532</v>
      </c>
      <c r="G2" s="93" t="s">
        <v>533</v>
      </c>
      <c r="H2" s="93" t="s">
        <v>534</v>
      </c>
      <c r="I2" s="93" t="s">
        <v>535</v>
      </c>
      <c r="J2" s="93" t="s">
        <v>536</v>
      </c>
      <c r="K2" s="93" t="s">
        <v>537</v>
      </c>
      <c r="L2" s="93" t="s">
        <v>538</v>
      </c>
      <c r="M2" s="93" t="s">
        <v>539</v>
      </c>
      <c r="N2" s="94" t="s">
        <v>540</v>
      </c>
    </row>
    <row r="3" spans="1:14" ht="16.2" customHeight="1">
      <c r="A3" s="2084" t="s">
        <v>118</v>
      </c>
      <c r="B3" s="102">
        <v>2008</v>
      </c>
      <c r="C3" s="2286" t="s">
        <v>25</v>
      </c>
      <c r="D3" s="2287"/>
      <c r="E3" s="2287"/>
      <c r="F3" s="2287"/>
      <c r="G3" s="2287"/>
      <c r="H3" s="2287"/>
      <c r="I3" s="2287"/>
      <c r="J3" s="2287"/>
      <c r="K3" s="2287"/>
      <c r="L3" s="2287"/>
      <c r="M3" s="2287"/>
      <c r="N3" s="2288"/>
    </row>
    <row r="4" spans="1:15" ht="16.2" customHeight="1" thickBot="1">
      <c r="A4" s="2285"/>
      <c r="B4" s="103">
        <v>2009</v>
      </c>
      <c r="C4" s="1798">
        <v>10</v>
      </c>
      <c r="D4" s="1799">
        <v>10</v>
      </c>
      <c r="E4" s="1799">
        <v>10</v>
      </c>
      <c r="F4" s="1799">
        <v>5</v>
      </c>
      <c r="G4" s="1799">
        <v>5</v>
      </c>
      <c r="H4" s="1799">
        <v>5</v>
      </c>
      <c r="I4" s="1799">
        <v>5</v>
      </c>
      <c r="J4" s="1799">
        <v>10</v>
      </c>
      <c r="K4" s="1799">
        <v>10</v>
      </c>
      <c r="L4" s="1799">
        <v>10</v>
      </c>
      <c r="M4" s="1799">
        <v>10</v>
      </c>
      <c r="N4" s="1800">
        <v>10</v>
      </c>
      <c r="O4" s="149"/>
    </row>
    <row r="5" spans="1:15" ht="16.2" customHeight="1">
      <c r="A5" s="2284" t="s">
        <v>120</v>
      </c>
      <c r="B5" s="102">
        <v>2008</v>
      </c>
      <c r="C5" s="1801">
        <v>10</v>
      </c>
      <c r="D5" s="1802">
        <v>7</v>
      </c>
      <c r="E5" s="1802">
        <v>7</v>
      </c>
      <c r="F5" s="1802">
        <v>7</v>
      </c>
      <c r="G5" s="1802">
        <v>8</v>
      </c>
      <c r="H5" s="1802">
        <v>8</v>
      </c>
      <c r="I5" s="1802">
        <v>7</v>
      </c>
      <c r="J5" s="1802">
        <v>7</v>
      </c>
      <c r="K5" s="1802">
        <v>8</v>
      </c>
      <c r="L5" s="1802">
        <v>9</v>
      </c>
      <c r="M5" s="1802">
        <v>10</v>
      </c>
      <c r="N5" s="1803">
        <v>12</v>
      </c>
      <c r="O5" s="149"/>
    </row>
    <row r="6" spans="1:15" ht="16.2" customHeight="1" thickBot="1">
      <c r="A6" s="2285"/>
      <c r="B6" s="103">
        <v>2009</v>
      </c>
      <c r="C6" s="296">
        <v>8</v>
      </c>
      <c r="D6" s="1473">
        <v>8</v>
      </c>
      <c r="E6" s="1473">
        <v>7</v>
      </c>
      <c r="F6" s="1473">
        <v>10</v>
      </c>
      <c r="G6" s="1473">
        <v>8</v>
      </c>
      <c r="H6" s="1473">
        <v>5</v>
      </c>
      <c r="I6" s="1473">
        <v>8</v>
      </c>
      <c r="J6" s="1473">
        <v>8</v>
      </c>
      <c r="K6" s="1473">
        <v>8</v>
      </c>
      <c r="L6" s="1473">
        <v>9</v>
      </c>
      <c r="M6" s="1473">
        <v>8</v>
      </c>
      <c r="N6" s="297">
        <v>13</v>
      </c>
      <c r="O6" s="149"/>
    </row>
    <row r="7" spans="1:15" ht="16.2" customHeight="1">
      <c r="A7" s="2289" t="s">
        <v>580</v>
      </c>
      <c r="B7" s="505">
        <v>2008</v>
      </c>
      <c r="C7" s="1801">
        <v>0</v>
      </c>
      <c r="D7" s="1802">
        <v>0</v>
      </c>
      <c r="E7" s="1802">
        <v>0</v>
      </c>
      <c r="F7" s="1802">
        <v>0</v>
      </c>
      <c r="G7" s="1802">
        <v>0</v>
      </c>
      <c r="H7" s="1802">
        <v>0</v>
      </c>
      <c r="I7" s="1802">
        <v>0</v>
      </c>
      <c r="J7" s="1802">
        <v>0</v>
      </c>
      <c r="K7" s="1802">
        <v>0</v>
      </c>
      <c r="L7" s="1802">
        <v>0</v>
      </c>
      <c r="M7" s="1802">
        <v>0</v>
      </c>
      <c r="N7" s="1803">
        <v>0</v>
      </c>
      <c r="O7" s="149"/>
    </row>
    <row r="8" spans="1:15" ht="16.2" customHeight="1" thickBot="1">
      <c r="A8" s="2290"/>
      <c r="B8" s="103">
        <v>2009</v>
      </c>
      <c r="C8" s="296">
        <v>0</v>
      </c>
      <c r="D8" s="1473">
        <v>0</v>
      </c>
      <c r="E8" s="1473">
        <v>0</v>
      </c>
      <c r="F8" s="1473">
        <v>0</v>
      </c>
      <c r="G8" s="1473">
        <v>0</v>
      </c>
      <c r="H8" s="1473">
        <v>0</v>
      </c>
      <c r="I8" s="1473">
        <v>0</v>
      </c>
      <c r="J8" s="1473">
        <v>0</v>
      </c>
      <c r="K8" s="1473">
        <v>0</v>
      </c>
      <c r="L8" s="1473">
        <v>0</v>
      </c>
      <c r="M8" s="1473">
        <v>0</v>
      </c>
      <c r="N8" s="297">
        <v>0</v>
      </c>
      <c r="O8" s="149"/>
    </row>
    <row r="9" spans="1:15" ht="16.2" customHeight="1">
      <c r="A9" s="2284" t="s">
        <v>121</v>
      </c>
      <c r="B9" s="102">
        <v>2008</v>
      </c>
      <c r="C9" s="1801">
        <v>14.76</v>
      </c>
      <c r="D9" s="1802">
        <v>7.69</v>
      </c>
      <c r="E9" s="1802">
        <v>6.13</v>
      </c>
      <c r="F9" s="1802">
        <v>6.39</v>
      </c>
      <c r="G9" s="1802">
        <v>5.99</v>
      </c>
      <c r="H9" s="1802">
        <v>9.83</v>
      </c>
      <c r="I9" s="1802">
        <v>4.05</v>
      </c>
      <c r="J9" s="1802">
        <v>6.21</v>
      </c>
      <c r="K9" s="1802">
        <v>5.18</v>
      </c>
      <c r="L9" s="1802">
        <v>9.49</v>
      </c>
      <c r="M9" s="1802">
        <v>14.42</v>
      </c>
      <c r="N9" s="1803">
        <v>9.86</v>
      </c>
      <c r="O9" s="149"/>
    </row>
    <row r="10" spans="1:15" ht="16.2" customHeight="1" thickBot="1">
      <c r="A10" s="2285"/>
      <c r="B10" s="103">
        <v>2009</v>
      </c>
      <c r="C10" s="296">
        <v>5.31</v>
      </c>
      <c r="D10" s="1473">
        <v>7.27</v>
      </c>
      <c r="E10" s="1473">
        <v>5.59</v>
      </c>
      <c r="F10" s="1473">
        <v>8.12</v>
      </c>
      <c r="G10" s="1473">
        <v>5.84</v>
      </c>
      <c r="H10" s="1473">
        <v>4.06</v>
      </c>
      <c r="I10" s="1473">
        <v>7.93</v>
      </c>
      <c r="J10" s="1473">
        <v>31.33</v>
      </c>
      <c r="K10" s="1473">
        <v>2.39</v>
      </c>
      <c r="L10" s="1473">
        <v>5.44</v>
      </c>
      <c r="M10" s="1473">
        <v>8.5</v>
      </c>
      <c r="N10" s="297">
        <v>8.47</v>
      </c>
      <c r="O10" s="1121"/>
    </row>
    <row r="11" spans="1:15" ht="16.2" customHeight="1">
      <c r="A11" s="2284" t="s">
        <v>122</v>
      </c>
      <c r="B11" s="102">
        <v>2008</v>
      </c>
      <c r="C11" s="1801">
        <v>30</v>
      </c>
      <c r="D11" s="1802">
        <v>20</v>
      </c>
      <c r="E11" s="1802">
        <v>10</v>
      </c>
      <c r="F11" s="1802">
        <v>2</v>
      </c>
      <c r="G11" s="1802">
        <v>1</v>
      </c>
      <c r="H11" s="1802">
        <v>1</v>
      </c>
      <c r="I11" s="1802">
        <v>1</v>
      </c>
      <c r="J11" s="1802">
        <v>2</v>
      </c>
      <c r="K11" s="1802">
        <v>1</v>
      </c>
      <c r="L11" s="1802">
        <v>1</v>
      </c>
      <c r="M11" s="1802">
        <v>1</v>
      </c>
      <c r="N11" s="1803">
        <v>30</v>
      </c>
      <c r="O11" s="149"/>
    </row>
    <row r="12" spans="1:15" ht="16.2" customHeight="1" thickBot="1">
      <c r="A12" s="2285"/>
      <c r="B12" s="103">
        <v>2009</v>
      </c>
      <c r="C12" s="296">
        <v>30</v>
      </c>
      <c r="D12" s="1473">
        <v>20</v>
      </c>
      <c r="E12" s="1473">
        <v>10</v>
      </c>
      <c r="F12" s="1473">
        <v>1</v>
      </c>
      <c r="G12" s="1473">
        <v>1</v>
      </c>
      <c r="H12" s="1473">
        <v>1</v>
      </c>
      <c r="I12" s="1473">
        <v>1</v>
      </c>
      <c r="J12" s="1473">
        <v>2</v>
      </c>
      <c r="K12" s="1473">
        <v>2</v>
      </c>
      <c r="L12" s="1473">
        <v>1</v>
      </c>
      <c r="M12" s="1473">
        <v>1</v>
      </c>
      <c r="N12" s="297">
        <v>30</v>
      </c>
      <c r="O12" s="149"/>
    </row>
    <row r="13" spans="1:14" ht="12.75">
      <c r="A13" s="2284" t="s">
        <v>166</v>
      </c>
      <c r="B13" s="102">
        <v>2008</v>
      </c>
      <c r="C13" s="1801">
        <v>0</v>
      </c>
      <c r="D13" s="1802">
        <v>0</v>
      </c>
      <c r="E13" s="1802">
        <v>0</v>
      </c>
      <c r="F13" s="1802">
        <v>0</v>
      </c>
      <c r="G13" s="1802">
        <v>35</v>
      </c>
      <c r="H13" s="1802">
        <v>10</v>
      </c>
      <c r="I13" s="1802">
        <v>10</v>
      </c>
      <c r="J13" s="1802">
        <v>0</v>
      </c>
      <c r="K13" s="1802">
        <v>15</v>
      </c>
      <c r="L13" s="1802">
        <v>20</v>
      </c>
      <c r="M13" s="1802">
        <v>10</v>
      </c>
      <c r="N13" s="1803">
        <v>0</v>
      </c>
    </row>
    <row r="14" spans="1:14" ht="13.8" thickBot="1">
      <c r="A14" s="2085"/>
      <c r="B14" s="103">
        <v>2009</v>
      </c>
      <c r="C14" s="296">
        <v>10</v>
      </c>
      <c r="D14" s="1473">
        <v>0</v>
      </c>
      <c r="E14" s="1473">
        <v>0</v>
      </c>
      <c r="F14" s="1473">
        <v>0</v>
      </c>
      <c r="G14" s="1473">
        <v>10</v>
      </c>
      <c r="H14" s="1473">
        <v>10</v>
      </c>
      <c r="I14" s="1473">
        <v>10</v>
      </c>
      <c r="J14" s="1473">
        <v>0</v>
      </c>
      <c r="K14" s="1473">
        <v>15</v>
      </c>
      <c r="L14" s="1473">
        <v>20</v>
      </c>
      <c r="M14" s="1473">
        <v>15</v>
      </c>
      <c r="N14" s="297">
        <v>10</v>
      </c>
    </row>
    <row r="15" ht="12.75">
      <c r="A15" s="149" t="s">
        <v>496</v>
      </c>
    </row>
    <row r="16" ht="12.75">
      <c r="A16" s="149"/>
    </row>
  </sheetData>
  <mergeCells count="8">
    <mergeCell ref="A9:A10"/>
    <mergeCell ref="A11:A12"/>
    <mergeCell ref="A13:A14"/>
    <mergeCell ref="A1:M1"/>
    <mergeCell ref="C3:N3"/>
    <mergeCell ref="A3:A4"/>
    <mergeCell ref="A5:A6"/>
    <mergeCell ref="A7:A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 topLeftCell="A1">
      <selection activeCell="A14" sqref="A14:XFD30"/>
    </sheetView>
  </sheetViews>
  <sheetFormatPr defaultColWidth="8.8515625" defaultRowHeight="12.75"/>
  <cols>
    <col min="1" max="1" width="40.8515625" style="3" customWidth="1"/>
    <col min="2" max="3" width="6.7109375" style="3" customWidth="1"/>
    <col min="4" max="4" width="8.421875" style="3" customWidth="1"/>
    <col min="5" max="5" width="7.421875" style="3" customWidth="1"/>
    <col min="6" max="6" width="9.8515625" style="3" customWidth="1"/>
    <col min="7" max="7" width="9.28125" style="3" customWidth="1"/>
    <col min="8" max="13" width="6.7109375" style="3" customWidth="1"/>
    <col min="14" max="14" width="9.7109375" style="3" customWidth="1"/>
    <col min="15" max="15" width="5.7109375" style="3" customWidth="1"/>
    <col min="16" max="16384" width="8.8515625" style="3" customWidth="1"/>
  </cols>
  <sheetData>
    <row r="1" spans="1:13" ht="21.75" customHeight="1" thickBot="1">
      <c r="A1" s="2139" t="s">
        <v>946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M1" s="63" t="s">
        <v>50</v>
      </c>
    </row>
    <row r="2" spans="1:13" ht="45" customHeight="1" thickBot="1">
      <c r="A2" s="2048" t="s">
        <v>20</v>
      </c>
      <c r="B2" s="2166" t="s">
        <v>45</v>
      </c>
      <c r="C2" s="2167"/>
      <c r="D2" s="2163" t="s">
        <v>816</v>
      </c>
      <c r="E2" s="2165"/>
      <c r="F2" s="2163" t="s">
        <v>446</v>
      </c>
      <c r="G2" s="2165"/>
      <c r="H2" s="2163" t="s">
        <v>106</v>
      </c>
      <c r="I2" s="2165"/>
      <c r="J2" s="2161" t="s">
        <v>48</v>
      </c>
      <c r="K2" s="2162"/>
      <c r="L2" s="2291" t="s">
        <v>49</v>
      </c>
      <c r="M2" s="2292"/>
    </row>
    <row r="3" spans="1:13" ht="15" customHeight="1" thickBot="1">
      <c r="A3" s="2049"/>
      <c r="B3" s="83">
        <v>2008</v>
      </c>
      <c r="C3" s="113">
        <v>2009</v>
      </c>
      <c r="D3" s="83">
        <v>2008</v>
      </c>
      <c r="E3" s="113">
        <v>2009</v>
      </c>
      <c r="F3" s="83">
        <v>2008</v>
      </c>
      <c r="G3" s="113">
        <v>2009</v>
      </c>
      <c r="H3" s="83">
        <v>2008</v>
      </c>
      <c r="I3" s="113">
        <v>2009</v>
      </c>
      <c r="J3" s="83">
        <v>2008</v>
      </c>
      <c r="K3" s="113">
        <v>2009</v>
      </c>
      <c r="L3" s="775">
        <v>2008</v>
      </c>
      <c r="M3" s="73">
        <v>2009</v>
      </c>
    </row>
    <row r="4" spans="1:15" ht="15" customHeight="1">
      <c r="A4" s="254" t="s">
        <v>118</v>
      </c>
      <c r="B4" s="912" t="s">
        <v>167</v>
      </c>
      <c r="C4" s="1810">
        <v>40</v>
      </c>
      <c r="D4" s="912" t="s">
        <v>25</v>
      </c>
      <c r="E4" s="1810">
        <v>20</v>
      </c>
      <c r="F4" s="912" t="s">
        <v>25</v>
      </c>
      <c r="G4" s="1810">
        <v>0</v>
      </c>
      <c r="H4" s="912" t="s">
        <v>25</v>
      </c>
      <c r="I4" s="1810">
        <v>40</v>
      </c>
      <c r="J4" s="912" t="s">
        <v>25</v>
      </c>
      <c r="K4" s="1810">
        <v>0</v>
      </c>
      <c r="L4" s="791" t="s">
        <v>25</v>
      </c>
      <c r="M4" s="1811">
        <v>0</v>
      </c>
      <c r="N4" s="1944">
        <v>0</v>
      </c>
      <c r="O4" s="1944">
        <f aca="true" t="shared" si="0" ref="O4:O10">C4+E4+G4+I4+K4+M4</f>
        <v>100</v>
      </c>
    </row>
    <row r="5" spans="1:15" ht="15" customHeight="1">
      <c r="A5" s="253" t="s">
        <v>120</v>
      </c>
      <c r="B5" s="1804">
        <v>9</v>
      </c>
      <c r="C5" s="1805">
        <v>7.3</v>
      </c>
      <c r="D5" s="1804">
        <v>4</v>
      </c>
      <c r="E5" s="1805">
        <v>3.2</v>
      </c>
      <c r="F5" s="1804">
        <v>0</v>
      </c>
      <c r="G5" s="1805">
        <v>0</v>
      </c>
      <c r="H5" s="1804">
        <v>86.3</v>
      </c>
      <c r="I5" s="1805">
        <v>88.9</v>
      </c>
      <c r="J5" s="1804">
        <v>0</v>
      </c>
      <c r="K5" s="1805">
        <v>0</v>
      </c>
      <c r="L5" s="1804">
        <v>0.7</v>
      </c>
      <c r="M5" s="1805">
        <v>0.6</v>
      </c>
      <c r="N5" s="1944">
        <f aca="true" t="shared" si="1" ref="N5:N10">B5+D5+F5+H5+J5+L5</f>
        <v>100</v>
      </c>
      <c r="O5" s="1944">
        <f t="shared" si="0"/>
        <v>100</v>
      </c>
    </row>
    <row r="6" spans="1:15" ht="15" customHeight="1">
      <c r="A6" s="253" t="s">
        <v>580</v>
      </c>
      <c r="B6" s="1744">
        <v>0</v>
      </c>
      <c r="C6" s="1427">
        <v>0</v>
      </c>
      <c r="D6" s="1744">
        <v>0</v>
      </c>
      <c r="E6" s="1427">
        <v>0</v>
      </c>
      <c r="F6" s="1744">
        <v>0</v>
      </c>
      <c r="G6" s="1427">
        <v>0</v>
      </c>
      <c r="H6" s="1744">
        <v>0</v>
      </c>
      <c r="I6" s="1427">
        <v>0</v>
      </c>
      <c r="J6" s="1744">
        <v>0</v>
      </c>
      <c r="K6" s="1427">
        <v>0</v>
      </c>
      <c r="L6" s="1744">
        <v>0</v>
      </c>
      <c r="M6" s="1427">
        <v>0</v>
      </c>
      <c r="N6" s="1944">
        <f t="shared" si="1"/>
        <v>0</v>
      </c>
      <c r="O6" s="1944">
        <f t="shared" si="0"/>
        <v>0</v>
      </c>
    </row>
    <row r="7" spans="1:15" ht="15" customHeight="1">
      <c r="A7" s="253" t="s">
        <v>121</v>
      </c>
      <c r="B7" s="872">
        <v>22</v>
      </c>
      <c r="C7" s="231">
        <v>22.5</v>
      </c>
      <c r="D7" s="1804">
        <v>49</v>
      </c>
      <c r="E7" s="1805">
        <v>48.5</v>
      </c>
      <c r="F7" s="1804">
        <v>0</v>
      </c>
      <c r="G7" s="1805">
        <v>0</v>
      </c>
      <c r="H7" s="1806">
        <v>14.5</v>
      </c>
      <c r="I7" s="1807">
        <v>20.5</v>
      </c>
      <c r="J7" s="1806">
        <v>5</v>
      </c>
      <c r="K7" s="1807">
        <v>3</v>
      </c>
      <c r="L7" s="1806">
        <v>9.5</v>
      </c>
      <c r="M7" s="1807">
        <v>5.5</v>
      </c>
      <c r="N7" s="1944">
        <f t="shared" si="1"/>
        <v>100</v>
      </c>
      <c r="O7" s="1944">
        <f t="shared" si="0"/>
        <v>100</v>
      </c>
    </row>
    <row r="8" spans="1:15" ht="15" customHeight="1">
      <c r="A8" s="253" t="s">
        <v>119</v>
      </c>
      <c r="B8" s="1804">
        <v>5</v>
      </c>
      <c r="C8" s="1805">
        <v>5</v>
      </c>
      <c r="D8" s="1804">
        <v>70</v>
      </c>
      <c r="E8" s="1805">
        <v>70</v>
      </c>
      <c r="F8" s="1804">
        <v>20</v>
      </c>
      <c r="G8" s="1805">
        <v>20</v>
      </c>
      <c r="H8" s="1804">
        <v>5</v>
      </c>
      <c r="I8" s="1805">
        <v>5</v>
      </c>
      <c r="J8" s="1804">
        <v>0</v>
      </c>
      <c r="K8" s="1805">
        <v>0</v>
      </c>
      <c r="L8" s="1804">
        <v>0</v>
      </c>
      <c r="M8" s="1805">
        <v>0</v>
      </c>
      <c r="N8" s="1944">
        <f t="shared" si="1"/>
        <v>100</v>
      </c>
      <c r="O8" s="1944">
        <f t="shared" si="0"/>
        <v>100</v>
      </c>
    </row>
    <row r="9" spans="1:15" ht="15" customHeight="1" thickBot="1">
      <c r="A9" s="601" t="s">
        <v>165</v>
      </c>
      <c r="B9" s="1808">
        <v>10</v>
      </c>
      <c r="C9" s="1809">
        <v>10</v>
      </c>
      <c r="D9" s="1808">
        <v>40</v>
      </c>
      <c r="E9" s="1809">
        <v>40</v>
      </c>
      <c r="F9" s="1808">
        <v>0</v>
      </c>
      <c r="G9" s="1809">
        <v>0</v>
      </c>
      <c r="H9" s="1808">
        <v>20</v>
      </c>
      <c r="I9" s="1809">
        <v>20</v>
      </c>
      <c r="J9" s="1808">
        <v>0</v>
      </c>
      <c r="K9" s="1809">
        <v>0</v>
      </c>
      <c r="L9" s="1808">
        <v>30</v>
      </c>
      <c r="M9" s="1809">
        <v>30</v>
      </c>
      <c r="N9" s="1944">
        <f t="shared" si="1"/>
        <v>100</v>
      </c>
      <c r="O9" s="1944">
        <f t="shared" si="0"/>
        <v>100</v>
      </c>
    </row>
    <row r="10" spans="1:15" ht="15" customHeight="1" thickBot="1">
      <c r="A10" s="913" t="s">
        <v>59</v>
      </c>
      <c r="B10" s="599">
        <f>(B13/400)*100</f>
        <v>11.5</v>
      </c>
      <c r="C10" s="914">
        <f>(C13/500)*100</f>
        <v>16.96</v>
      </c>
      <c r="D10" s="599">
        <f>(D13/400)*100</f>
        <v>40.75</v>
      </c>
      <c r="E10" s="914">
        <f>(E13/500)*100</f>
        <v>36.34</v>
      </c>
      <c r="F10" s="599">
        <f>(F13/400)*100</f>
        <v>5</v>
      </c>
      <c r="G10" s="914">
        <f>(G13/500)*100</f>
        <v>4</v>
      </c>
      <c r="H10" s="599">
        <f>(H13/400)*100</f>
        <v>31.45</v>
      </c>
      <c r="I10" s="914">
        <f>(I13/500)*100</f>
        <v>34.88</v>
      </c>
      <c r="J10" s="599">
        <f>(J13/400)*100</f>
        <v>1.25</v>
      </c>
      <c r="K10" s="914">
        <f>(K13/500)*100</f>
        <v>0.6</v>
      </c>
      <c r="L10" s="599">
        <f>(L13/400)*100</f>
        <v>10.05</v>
      </c>
      <c r="M10" s="914">
        <f>(M13/500)*100</f>
        <v>7.22</v>
      </c>
      <c r="N10" s="1944">
        <f t="shared" si="1"/>
        <v>100</v>
      </c>
      <c r="O10" s="1944">
        <f t="shared" si="0"/>
        <v>100</v>
      </c>
    </row>
    <row r="11" spans="1:15" ht="15" customHeight="1">
      <c r="A11" s="237" t="s">
        <v>496</v>
      </c>
      <c r="N11" s="1887"/>
      <c r="O11" s="1887"/>
    </row>
    <row r="12" spans="1:15" ht="15" customHeight="1">
      <c r="A12" s="237"/>
      <c r="B12" s="1887"/>
      <c r="C12" s="1887"/>
      <c r="D12" s="1887"/>
      <c r="E12" s="1887"/>
      <c r="F12" s="1887"/>
      <c r="G12" s="1887"/>
      <c r="H12" s="1887"/>
      <c r="I12" s="1887"/>
      <c r="J12" s="1887"/>
      <c r="K12" s="1887"/>
      <c r="L12" s="1887"/>
      <c r="M12" s="1887"/>
      <c r="N12" s="1887"/>
      <c r="O12" s="1887"/>
    </row>
    <row r="13" spans="2:15" ht="12.75">
      <c r="B13" s="1887">
        <f>B5+B7+B8+B9</f>
        <v>46</v>
      </c>
      <c r="C13" s="1887">
        <f>C4+C5+C7+C8+C9</f>
        <v>84.8</v>
      </c>
      <c r="D13" s="1887">
        <f>D5+D7+D8+D9</f>
        <v>163</v>
      </c>
      <c r="E13" s="1887">
        <f>E4+E5+E7+E8+E9</f>
        <v>181.7</v>
      </c>
      <c r="F13" s="1887">
        <f>F5+F7+F8+F9</f>
        <v>20</v>
      </c>
      <c r="G13" s="1887">
        <f>G4+G5+G7+G8+G9</f>
        <v>20</v>
      </c>
      <c r="H13" s="1887">
        <f>H5+H7+H8+H9</f>
        <v>125.8</v>
      </c>
      <c r="I13" s="1887">
        <f>I4+I5+I7+I8+I9</f>
        <v>174.4</v>
      </c>
      <c r="J13" s="1887">
        <f>J5+J7+J8+J9</f>
        <v>5</v>
      </c>
      <c r="K13" s="1887">
        <f>K4+K5+K7+K8+K9</f>
        <v>3</v>
      </c>
      <c r="L13" s="1887">
        <f>L5+L7+L8+L9</f>
        <v>40.2</v>
      </c>
      <c r="M13" s="1887">
        <f>M4+M5+M7+M8+M9</f>
        <v>36.1</v>
      </c>
      <c r="N13" s="1887">
        <f>B13+D13+F13+H13+J13+L13</f>
        <v>400</v>
      </c>
      <c r="O13" s="1887">
        <f>C13+E13+G13+I13+K13+M13</f>
        <v>500</v>
      </c>
    </row>
    <row r="14" spans="2:15" ht="12.75">
      <c r="B14" s="27"/>
      <c r="C14" s="27"/>
      <c r="D14" s="27"/>
      <c r="E14" s="27"/>
      <c r="F14" s="27"/>
      <c r="G14" s="27"/>
      <c r="H14" s="27"/>
      <c r="I14" s="27"/>
      <c r="J14" s="17"/>
      <c r="K14" s="17"/>
      <c r="L14" s="17"/>
      <c r="M14" s="17"/>
      <c r="N14" s="17"/>
      <c r="O14" s="27"/>
    </row>
    <row r="15" spans="2:15" ht="12.75">
      <c r="B15" s="27"/>
      <c r="C15" s="27"/>
      <c r="D15" s="27"/>
      <c r="E15" s="27"/>
      <c r="F15" s="27"/>
      <c r="G15" s="27"/>
      <c r="H15" s="27"/>
      <c r="I15" s="27"/>
      <c r="J15" s="17"/>
      <c r="K15" s="17"/>
      <c r="L15" s="17"/>
      <c r="M15" s="17"/>
      <c r="N15" s="17"/>
      <c r="O15" s="27"/>
    </row>
    <row r="16" spans="2:15" ht="12.75">
      <c r="B16" s="27"/>
      <c r="C16" s="27"/>
      <c r="D16" s="27"/>
      <c r="E16" s="27"/>
      <c r="F16" s="27"/>
      <c r="G16" s="27"/>
      <c r="H16" s="27"/>
      <c r="I16" s="27"/>
      <c r="J16" s="17"/>
      <c r="K16" s="17"/>
      <c r="L16" s="17"/>
      <c r="M16" s="17"/>
      <c r="N16" s="17"/>
      <c r="O16" s="27"/>
    </row>
    <row r="17" spans="2:15" ht="12.75">
      <c r="B17" s="27"/>
      <c r="C17" s="27"/>
      <c r="D17" s="27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27"/>
    </row>
    <row r="18" spans="2:15" ht="12.75">
      <c r="B18" s="27"/>
      <c r="C18" s="27"/>
      <c r="D18" s="27"/>
      <c r="E18" s="27"/>
      <c r="F18" s="27"/>
      <c r="G18" s="27"/>
      <c r="H18" s="27"/>
      <c r="I18" s="27"/>
      <c r="J18" s="17"/>
      <c r="K18" s="17"/>
      <c r="L18" s="17"/>
      <c r="M18" s="17"/>
      <c r="N18" s="17"/>
      <c r="O18" s="27"/>
    </row>
  </sheetData>
  <mergeCells count="8">
    <mergeCell ref="L2:M2"/>
    <mergeCell ref="A1:K1"/>
    <mergeCell ref="A2:A3"/>
    <mergeCell ref="B2:C2"/>
    <mergeCell ref="D2:E2"/>
    <mergeCell ref="F2:G2"/>
    <mergeCell ref="H2:I2"/>
    <mergeCell ref="J2:K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 topLeftCell="B1">
      <selection activeCell="G16" sqref="G16"/>
    </sheetView>
  </sheetViews>
  <sheetFormatPr defaultColWidth="9.140625" defaultRowHeight="12.75"/>
  <cols>
    <col min="1" max="1" width="44.140625" style="0" customWidth="1"/>
    <col min="2" max="3" width="10.28125" style="0" bestFit="1" customWidth="1"/>
    <col min="4" max="5" width="9.421875" style="0" bestFit="1" customWidth="1"/>
    <col min="6" max="6" width="11.7109375" style="0" bestFit="1" customWidth="1"/>
    <col min="7" max="7" width="10.140625" style="0" bestFit="1" customWidth="1"/>
    <col min="8" max="9" width="9.421875" style="0" bestFit="1" customWidth="1"/>
    <col min="10" max="10" width="13.140625" style="0" customWidth="1"/>
    <col min="11" max="11" width="11.421875" style="0" customWidth="1"/>
  </cols>
  <sheetData>
    <row r="1" spans="1:2" ht="16.2" thickBot="1">
      <c r="A1" s="2214" t="s">
        <v>947</v>
      </c>
      <c r="B1" s="2214"/>
    </row>
    <row r="2" spans="1:11" ht="27.75" customHeight="1" thickBot="1">
      <c r="A2" s="2202" t="s">
        <v>20</v>
      </c>
      <c r="B2" s="2050" t="s">
        <v>581</v>
      </c>
      <c r="C2" s="2052"/>
      <c r="D2" s="2052"/>
      <c r="E2" s="2051"/>
      <c r="F2" s="2050" t="s">
        <v>582</v>
      </c>
      <c r="G2" s="2052"/>
      <c r="H2" s="2052"/>
      <c r="I2" s="2051"/>
      <c r="J2" s="2124" t="s">
        <v>583</v>
      </c>
      <c r="K2" s="2125"/>
    </row>
    <row r="3" spans="1:11" ht="30" customHeight="1" thickBot="1">
      <c r="A3" s="2218"/>
      <c r="B3" s="2181" t="s">
        <v>170</v>
      </c>
      <c r="C3" s="2182"/>
      <c r="D3" s="2280" t="s">
        <v>524</v>
      </c>
      <c r="E3" s="2131"/>
      <c r="F3" s="2181" t="s">
        <v>170</v>
      </c>
      <c r="G3" s="2182"/>
      <c r="H3" s="2280" t="s">
        <v>524</v>
      </c>
      <c r="I3" s="2131"/>
      <c r="J3" s="2169"/>
      <c r="K3" s="2170"/>
    </row>
    <row r="4" spans="1:11" ht="15" customHeight="1" thickBot="1">
      <c r="A4" s="2203"/>
      <c r="B4" s="379">
        <v>2008</v>
      </c>
      <c r="C4" s="483">
        <v>2009</v>
      </c>
      <c r="D4" s="85">
        <v>2008</v>
      </c>
      <c r="E4" s="66">
        <v>2009</v>
      </c>
      <c r="F4" s="128">
        <v>2008</v>
      </c>
      <c r="G4" s="66">
        <v>2009</v>
      </c>
      <c r="H4" s="85">
        <v>2008</v>
      </c>
      <c r="I4" s="66">
        <v>2009</v>
      </c>
      <c r="J4" s="85">
        <v>2008</v>
      </c>
      <c r="K4" s="66">
        <v>2009</v>
      </c>
    </row>
    <row r="5" spans="1:11" ht="15" customHeight="1">
      <c r="A5" s="711" t="s">
        <v>633</v>
      </c>
      <c r="B5" s="903">
        <v>72730.5</v>
      </c>
      <c r="C5" s="1950">
        <v>85978</v>
      </c>
      <c r="D5" s="903">
        <v>5.2</v>
      </c>
      <c r="E5" s="904">
        <v>5.2</v>
      </c>
      <c r="F5" s="1951">
        <v>0</v>
      </c>
      <c r="G5" s="1952">
        <v>0</v>
      </c>
      <c r="H5" s="1951">
        <v>0</v>
      </c>
      <c r="I5" s="1952">
        <v>0</v>
      </c>
      <c r="J5" s="1951">
        <f>B5*D5</f>
        <v>378198.60000000003</v>
      </c>
      <c r="K5" s="1952">
        <f>C5*E5</f>
        <v>447085.60000000003</v>
      </c>
    </row>
    <row r="6" spans="1:11" ht="15" customHeight="1">
      <c r="A6" s="905" t="s">
        <v>120</v>
      </c>
      <c r="B6" s="1953">
        <v>317800</v>
      </c>
      <c r="C6" s="1954">
        <v>450300</v>
      </c>
      <c r="D6" s="906">
        <v>4.53</v>
      </c>
      <c r="E6" s="907">
        <v>4.22</v>
      </c>
      <c r="F6" s="1953">
        <v>1099000</v>
      </c>
      <c r="G6" s="1954">
        <v>885500</v>
      </c>
      <c r="H6" s="906">
        <v>3.87</v>
      </c>
      <c r="I6" s="907">
        <v>3.08</v>
      </c>
      <c r="J6" s="1955">
        <f>B6*D6+F6*H6</f>
        <v>5692764</v>
      </c>
      <c r="K6" s="1956">
        <f>C6*E6+G6*I6</f>
        <v>4627606</v>
      </c>
    </row>
    <row r="7" spans="1:11" ht="15" customHeight="1">
      <c r="A7" s="719" t="s">
        <v>580</v>
      </c>
      <c r="B7" s="269">
        <v>0</v>
      </c>
      <c r="C7" s="238">
        <v>0</v>
      </c>
      <c r="D7" s="269">
        <v>0</v>
      </c>
      <c r="E7" s="238">
        <v>0</v>
      </c>
      <c r="F7" s="269">
        <v>0</v>
      </c>
      <c r="G7" s="238">
        <v>0</v>
      </c>
      <c r="H7" s="269">
        <v>0</v>
      </c>
      <c r="I7" s="238">
        <v>0</v>
      </c>
      <c r="J7" s="1955">
        <v>0</v>
      </c>
      <c r="K7" s="1956">
        <v>0</v>
      </c>
    </row>
    <row r="8" spans="1:11" ht="15" customHeight="1">
      <c r="A8" s="719" t="s">
        <v>121</v>
      </c>
      <c r="B8" s="1953">
        <v>42823</v>
      </c>
      <c r="C8" s="1954">
        <v>100980</v>
      </c>
      <c r="D8" s="906">
        <v>4.93</v>
      </c>
      <c r="E8" s="907">
        <v>4.32</v>
      </c>
      <c r="F8" s="1953">
        <v>14000</v>
      </c>
      <c r="G8" s="1954">
        <v>37215</v>
      </c>
      <c r="H8" s="906">
        <v>5</v>
      </c>
      <c r="I8" s="907">
        <v>4.4</v>
      </c>
      <c r="J8" s="1955">
        <f>B8*D8+F8*H8</f>
        <v>281117.39</v>
      </c>
      <c r="K8" s="1956">
        <f>C8*E8+G8*I8</f>
        <v>599979.6000000001</v>
      </c>
    </row>
    <row r="9" spans="1:11" ht="15" customHeight="1">
      <c r="A9" s="719" t="s">
        <v>119</v>
      </c>
      <c r="B9" s="1957">
        <v>26000</v>
      </c>
      <c r="C9" s="909">
        <v>32000</v>
      </c>
      <c r="D9" s="906">
        <v>6</v>
      </c>
      <c r="E9" s="907">
        <v>6.5</v>
      </c>
      <c r="F9" s="1957">
        <v>0</v>
      </c>
      <c r="G9" s="909">
        <v>0</v>
      </c>
      <c r="H9" s="908">
        <v>0</v>
      </c>
      <c r="I9" s="909">
        <v>0</v>
      </c>
      <c r="J9" s="1955">
        <f>B9*D9</f>
        <v>156000</v>
      </c>
      <c r="K9" s="1956">
        <f>C9*E9</f>
        <v>208000</v>
      </c>
    </row>
    <row r="10" spans="1:11" ht="15" customHeight="1" thickBot="1">
      <c r="A10" s="910" t="s">
        <v>166</v>
      </c>
      <c r="B10" s="1958">
        <v>15200</v>
      </c>
      <c r="C10" s="1959">
        <v>57655</v>
      </c>
      <c r="D10" s="1960">
        <v>5</v>
      </c>
      <c r="E10" s="1961">
        <v>5</v>
      </c>
      <c r="F10" s="1958">
        <v>0</v>
      </c>
      <c r="G10" s="1959">
        <v>0</v>
      </c>
      <c r="H10" s="270">
        <v>0</v>
      </c>
      <c r="I10" s="239">
        <v>0</v>
      </c>
      <c r="J10" s="1962">
        <f>B10*D10+F10*H10</f>
        <v>76000</v>
      </c>
      <c r="K10" s="1963">
        <f>C10*E10+G10*I10</f>
        <v>288275</v>
      </c>
    </row>
    <row r="11" spans="1:11" ht="13.8" thickBot="1">
      <c r="A11" s="503" t="s">
        <v>18</v>
      </c>
      <c r="B11" s="1812">
        <f>SUM(B5:B9)</f>
        <v>459353.5</v>
      </c>
      <c r="C11" s="1813">
        <f>SUM(C5:C9)</f>
        <v>669258</v>
      </c>
      <c r="D11" s="1948"/>
      <c r="E11" s="1949"/>
      <c r="F11" s="490">
        <f>SUM(F5:F9)</f>
        <v>1113000</v>
      </c>
      <c r="G11" s="173">
        <f>SUM(G5:G9)</f>
        <v>922715</v>
      </c>
      <c r="H11" s="1948"/>
      <c r="I11" s="1949"/>
      <c r="J11" s="488">
        <f>SUM(J5:J10)</f>
        <v>6584079.989999999</v>
      </c>
      <c r="K11" s="1814">
        <f>SUM(K5:K10)</f>
        <v>6170946.199999999</v>
      </c>
    </row>
    <row r="12" spans="1:2" ht="15" customHeight="1">
      <c r="A12" s="2293" t="s">
        <v>634</v>
      </c>
      <c r="B12" s="2062"/>
    </row>
    <row r="13" spans="1:2" ht="12.75">
      <c r="A13" s="237" t="s">
        <v>429</v>
      </c>
      <c r="B13" s="3"/>
    </row>
  </sheetData>
  <mergeCells count="10">
    <mergeCell ref="A12:B12"/>
    <mergeCell ref="A1:B1"/>
    <mergeCell ref="A2:A4"/>
    <mergeCell ref="J2:K3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 topLeftCell="A1">
      <selection activeCell="A2" sqref="A2:G11"/>
    </sheetView>
  </sheetViews>
  <sheetFormatPr defaultColWidth="9.140625" defaultRowHeight="12.75"/>
  <cols>
    <col min="1" max="1" width="40.140625" style="0" customWidth="1"/>
    <col min="2" max="7" width="8.7109375" style="0" customWidth="1"/>
  </cols>
  <sheetData>
    <row r="1" spans="1:5" ht="21" customHeight="1" thickBot="1">
      <c r="A1" s="2132" t="s">
        <v>948</v>
      </c>
      <c r="B1" s="2132"/>
      <c r="C1" s="2132"/>
      <c r="D1" s="2132"/>
      <c r="E1" s="2132"/>
    </row>
    <row r="2" spans="1:7" ht="15" customHeight="1" thickBot="1">
      <c r="A2" s="2126" t="s">
        <v>20</v>
      </c>
      <c r="B2" s="2172" t="s">
        <v>608</v>
      </c>
      <c r="C2" s="2173"/>
      <c r="D2" s="2172" t="s">
        <v>609</v>
      </c>
      <c r="E2" s="2173"/>
      <c r="F2" s="2294" t="s">
        <v>610</v>
      </c>
      <c r="G2" s="2295"/>
    </row>
    <row r="3" spans="1:7" ht="15" customHeight="1" thickBot="1">
      <c r="A3" s="2127"/>
      <c r="B3" s="2010">
        <v>2008</v>
      </c>
      <c r="C3" s="576">
        <v>2009</v>
      </c>
      <c r="D3" s="2007">
        <v>2008</v>
      </c>
      <c r="E3" s="2011">
        <v>2009</v>
      </c>
      <c r="F3" s="2010">
        <v>2008</v>
      </c>
      <c r="G3" s="576">
        <v>2009</v>
      </c>
    </row>
    <row r="4" spans="1:7" ht="15" customHeight="1">
      <c r="A4" s="57" t="s">
        <v>118</v>
      </c>
      <c r="B4" s="817" t="s">
        <v>25</v>
      </c>
      <c r="C4" s="687">
        <v>0</v>
      </c>
      <c r="D4" s="817" t="s">
        <v>25</v>
      </c>
      <c r="E4" s="687">
        <v>0</v>
      </c>
      <c r="F4" s="817" t="s">
        <v>25</v>
      </c>
      <c r="G4" s="687">
        <v>100</v>
      </c>
    </row>
    <row r="5" spans="1:7" ht="15" customHeight="1">
      <c r="A5" s="502" t="s">
        <v>580</v>
      </c>
      <c r="B5" s="256">
        <v>0</v>
      </c>
      <c r="C5" s="261">
        <v>0</v>
      </c>
      <c r="D5" s="256">
        <v>0</v>
      </c>
      <c r="E5" s="261">
        <v>0</v>
      </c>
      <c r="F5" s="256">
        <v>0</v>
      </c>
      <c r="G5" s="261">
        <v>0</v>
      </c>
    </row>
    <row r="6" spans="1:7" ht="15" customHeight="1">
      <c r="A6" s="52" t="s">
        <v>119</v>
      </c>
      <c r="B6" s="527">
        <v>0</v>
      </c>
      <c r="C6" s="618">
        <v>0</v>
      </c>
      <c r="D6" s="527">
        <v>0</v>
      </c>
      <c r="E6" s="618">
        <v>0</v>
      </c>
      <c r="F6" s="527">
        <v>100</v>
      </c>
      <c r="G6" s="618">
        <v>100</v>
      </c>
    </row>
    <row r="7" spans="1:7" ht="15" customHeight="1">
      <c r="A7" s="52" t="s">
        <v>120</v>
      </c>
      <c r="B7" s="527">
        <v>0</v>
      </c>
      <c r="C7" s="618">
        <v>0</v>
      </c>
      <c r="D7" s="527">
        <v>0</v>
      </c>
      <c r="E7" s="618">
        <v>0</v>
      </c>
      <c r="F7" s="527">
        <v>100</v>
      </c>
      <c r="G7" s="618">
        <v>100</v>
      </c>
    </row>
    <row r="8" spans="1:7" ht="15" customHeight="1">
      <c r="A8" s="52" t="s">
        <v>121</v>
      </c>
      <c r="B8" s="527">
        <v>0</v>
      </c>
      <c r="C8" s="618">
        <v>0</v>
      </c>
      <c r="D8" s="527">
        <v>0</v>
      </c>
      <c r="E8" s="618">
        <v>0</v>
      </c>
      <c r="F8" s="527">
        <v>100</v>
      </c>
      <c r="G8" s="618">
        <v>100</v>
      </c>
    </row>
    <row r="9" spans="1:7" ht="15" customHeight="1" thickBot="1">
      <c r="A9" s="1289" t="s">
        <v>166</v>
      </c>
      <c r="B9" s="1264">
        <v>0</v>
      </c>
      <c r="C9" s="1265">
        <v>0</v>
      </c>
      <c r="D9" s="1264">
        <v>100</v>
      </c>
      <c r="E9" s="1265">
        <v>100</v>
      </c>
      <c r="F9" s="1264">
        <v>0</v>
      </c>
      <c r="G9" s="1265">
        <v>0</v>
      </c>
    </row>
    <row r="10" spans="1:7" ht="15" customHeight="1" thickBot="1">
      <c r="A10" s="913" t="s">
        <v>59</v>
      </c>
      <c r="B10" s="419">
        <f>(B13/$H$13)*100</f>
        <v>0</v>
      </c>
      <c r="C10" s="420">
        <f>(C13/$I$13)*100</f>
        <v>0</v>
      </c>
      <c r="D10" s="419">
        <f>(D13/$H$13)*100</f>
        <v>25</v>
      </c>
      <c r="E10" s="420">
        <f>(E13/$I$13)*100</f>
        <v>20</v>
      </c>
      <c r="F10" s="419">
        <f>(F13/$H$13)*100</f>
        <v>75</v>
      </c>
      <c r="G10" s="420">
        <f>(G13/$I$13)*100</f>
        <v>80</v>
      </c>
    </row>
    <row r="11" ht="15" customHeight="1">
      <c r="A11" s="237" t="s">
        <v>496</v>
      </c>
    </row>
    <row r="13" spans="2:11" ht="12.75">
      <c r="B13" s="1890">
        <f aca="true" t="shared" si="0" ref="B13:G13">SUM(B4:B9)</f>
        <v>0</v>
      </c>
      <c r="C13" s="1890">
        <f t="shared" si="0"/>
        <v>0</v>
      </c>
      <c r="D13" s="1890">
        <f t="shared" si="0"/>
        <v>100</v>
      </c>
      <c r="E13" s="1890">
        <f t="shared" si="0"/>
        <v>100</v>
      </c>
      <c r="F13" s="1890">
        <f t="shared" si="0"/>
        <v>300</v>
      </c>
      <c r="G13" s="1890">
        <f t="shared" si="0"/>
        <v>400</v>
      </c>
      <c r="H13" s="1890">
        <f>B13+D13+F13</f>
        <v>400</v>
      </c>
      <c r="I13" s="1890">
        <f>C13+E13+G13</f>
        <v>500</v>
      </c>
      <c r="J13" s="1890"/>
      <c r="K13" s="1890"/>
    </row>
  </sheetData>
  <mergeCells count="5">
    <mergeCell ref="A1:E1"/>
    <mergeCell ref="B2:C2"/>
    <mergeCell ref="D2:E2"/>
    <mergeCell ref="F2:G2"/>
    <mergeCell ref="A2:A3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 topLeftCell="A1">
      <selection activeCell="H2" sqref="A2:I11"/>
    </sheetView>
  </sheetViews>
  <sheetFormatPr defaultColWidth="9.140625" defaultRowHeight="12.75"/>
  <cols>
    <col min="1" max="1" width="40.421875" style="0" customWidth="1"/>
    <col min="2" max="7" width="8.7109375" style="0" customWidth="1"/>
  </cols>
  <sheetData>
    <row r="1" spans="1:5" ht="21" customHeight="1" thickBot="1">
      <c r="A1" s="2132" t="s">
        <v>949</v>
      </c>
      <c r="B1" s="2132"/>
      <c r="C1" s="2132"/>
      <c r="D1" s="2132"/>
      <c r="E1" s="2132"/>
    </row>
    <row r="2" spans="1:9" ht="30" customHeight="1" thickBot="1">
      <c r="A2" s="2202" t="s">
        <v>20</v>
      </c>
      <c r="B2" s="2172" t="s">
        <v>611</v>
      </c>
      <c r="C2" s="2173"/>
      <c r="D2" s="2172" t="s">
        <v>612</v>
      </c>
      <c r="E2" s="2173"/>
      <c r="F2" s="2172" t="s">
        <v>736</v>
      </c>
      <c r="G2" s="2173"/>
      <c r="H2" s="2172" t="s">
        <v>737</v>
      </c>
      <c r="I2" s="2173"/>
    </row>
    <row r="3" spans="1:9" ht="15" customHeight="1" thickBot="1">
      <c r="A3" s="2203"/>
      <c r="B3" s="575">
        <v>2008</v>
      </c>
      <c r="C3" s="576">
        <v>2009</v>
      </c>
      <c r="D3" s="118">
        <v>2008</v>
      </c>
      <c r="E3" s="383">
        <v>2009</v>
      </c>
      <c r="F3" s="575">
        <v>2008</v>
      </c>
      <c r="G3" s="576">
        <v>2009</v>
      </c>
      <c r="H3" s="575">
        <v>2008</v>
      </c>
      <c r="I3" s="576">
        <v>2009</v>
      </c>
    </row>
    <row r="4" spans="1:9" ht="15" customHeight="1">
      <c r="A4" s="254" t="s">
        <v>118</v>
      </c>
      <c r="B4" s="761" t="s">
        <v>25</v>
      </c>
      <c r="C4" s="1781">
        <v>100</v>
      </c>
      <c r="D4" s="761" t="s">
        <v>25</v>
      </c>
      <c r="E4" s="1781">
        <v>0</v>
      </c>
      <c r="F4" s="761" t="s">
        <v>25</v>
      </c>
      <c r="G4" s="1781">
        <v>0</v>
      </c>
      <c r="H4" s="761" t="s">
        <v>25</v>
      </c>
      <c r="I4" s="1781">
        <v>0</v>
      </c>
    </row>
    <row r="5" spans="1:9" ht="15" customHeight="1">
      <c r="A5" s="770" t="s">
        <v>580</v>
      </c>
      <c r="B5" s="1744">
        <v>0</v>
      </c>
      <c r="C5" s="1427">
        <v>0</v>
      </c>
      <c r="D5" s="1744">
        <v>0</v>
      </c>
      <c r="E5" s="1427">
        <v>0</v>
      </c>
      <c r="F5" s="1744">
        <v>0</v>
      </c>
      <c r="G5" s="1427">
        <v>0</v>
      </c>
      <c r="H5" s="1744">
        <v>0</v>
      </c>
      <c r="I5" s="1427">
        <v>0</v>
      </c>
    </row>
    <row r="6" spans="1:9" ht="15" customHeight="1">
      <c r="A6" s="253" t="s">
        <v>119</v>
      </c>
      <c r="B6" s="1320">
        <v>80</v>
      </c>
      <c r="C6" s="1815">
        <v>80</v>
      </c>
      <c r="D6" s="1815">
        <v>15</v>
      </c>
      <c r="E6" s="1815">
        <v>15</v>
      </c>
      <c r="F6" s="1815">
        <v>5</v>
      </c>
      <c r="G6" s="1815">
        <v>5</v>
      </c>
      <c r="H6" s="1815">
        <v>0</v>
      </c>
      <c r="I6" s="1321">
        <v>0</v>
      </c>
    </row>
    <row r="7" spans="1:9" ht="15" customHeight="1">
      <c r="A7" s="253" t="s">
        <v>120</v>
      </c>
      <c r="B7" s="1320">
        <v>13.8</v>
      </c>
      <c r="C7" s="1815">
        <v>10.5</v>
      </c>
      <c r="D7" s="1815">
        <v>88.5</v>
      </c>
      <c r="E7" s="1815">
        <v>88.9</v>
      </c>
      <c r="F7" s="1815">
        <v>0.7</v>
      </c>
      <c r="G7" s="1815">
        <v>0.6</v>
      </c>
      <c r="H7" s="1815">
        <v>0</v>
      </c>
      <c r="I7" s="1321">
        <v>0</v>
      </c>
    </row>
    <row r="8" spans="1:12" ht="15" customHeight="1">
      <c r="A8" s="253" t="s">
        <v>121</v>
      </c>
      <c r="B8" s="1320">
        <v>70</v>
      </c>
      <c r="C8" s="1815">
        <v>47</v>
      </c>
      <c r="D8" s="1815">
        <v>25</v>
      </c>
      <c r="E8" s="1815">
        <v>21</v>
      </c>
      <c r="F8" s="1815">
        <v>3</v>
      </c>
      <c r="G8" s="1815">
        <v>3</v>
      </c>
      <c r="H8" s="1815">
        <v>2</v>
      </c>
      <c r="I8" s="1321">
        <v>29</v>
      </c>
      <c r="J8" s="1890"/>
      <c r="K8" s="1890"/>
      <c r="L8" s="1890"/>
    </row>
    <row r="9" spans="1:12" ht="15" customHeight="1" thickBot="1">
      <c r="A9" s="1331" t="s">
        <v>166</v>
      </c>
      <c r="B9" s="1782">
        <v>30</v>
      </c>
      <c r="C9" s="1783">
        <v>30</v>
      </c>
      <c r="D9" s="1783">
        <v>40</v>
      </c>
      <c r="E9" s="1783">
        <v>40</v>
      </c>
      <c r="F9" s="1783">
        <v>30</v>
      </c>
      <c r="G9" s="1783">
        <v>30</v>
      </c>
      <c r="H9" s="1783">
        <v>0</v>
      </c>
      <c r="I9" s="1784">
        <v>0</v>
      </c>
      <c r="J9" s="1890"/>
      <c r="K9" s="1890"/>
      <c r="L9" s="1890"/>
    </row>
    <row r="10" spans="1:12" ht="15" customHeight="1" thickBot="1">
      <c r="A10" s="177" t="s">
        <v>59</v>
      </c>
      <c r="B10" s="599">
        <f>(B12/$J$12)*100</f>
        <v>48.0893300248139</v>
      </c>
      <c r="C10" s="600">
        <f>(C12/$K$12)*100</f>
        <v>53.5</v>
      </c>
      <c r="D10" s="599">
        <f>(D12/$J$12)*100</f>
        <v>41.811414392059554</v>
      </c>
      <c r="E10" s="600">
        <f>(E12/$K$12)*100</f>
        <v>32.980000000000004</v>
      </c>
      <c r="F10" s="599">
        <f>(F12/$J$12)*100</f>
        <v>9.602977667493798</v>
      </c>
      <c r="G10" s="600">
        <f>(G12/$K$12)*100</f>
        <v>7.720000000000001</v>
      </c>
      <c r="H10" s="599">
        <f>(H12/$J$12)*100</f>
        <v>0.49627791563275436</v>
      </c>
      <c r="I10" s="600">
        <f>(I12/$K$12)*100</f>
        <v>5.800000000000001</v>
      </c>
      <c r="J10" s="1890">
        <f>B10+D10+F10+H10</f>
        <v>100.00000000000001</v>
      </c>
      <c r="K10" s="1890">
        <f>C10+E10+G10+I10</f>
        <v>100</v>
      </c>
      <c r="L10" s="1890"/>
    </row>
    <row r="11" spans="1:12" ht="15" customHeight="1">
      <c r="A11" s="237" t="s">
        <v>496</v>
      </c>
      <c r="J11" s="1898">
        <v>2008</v>
      </c>
      <c r="K11" s="1898">
        <v>2009</v>
      </c>
      <c r="L11" s="1890"/>
    </row>
    <row r="12" spans="2:12" ht="12.75">
      <c r="B12" s="1890">
        <f aca="true" t="shared" si="0" ref="B12:I12">SUM(B4:B9)</f>
        <v>193.8</v>
      </c>
      <c r="C12" s="1890">
        <f t="shared" si="0"/>
        <v>267.5</v>
      </c>
      <c r="D12" s="1890">
        <f t="shared" si="0"/>
        <v>168.5</v>
      </c>
      <c r="E12" s="1890">
        <f t="shared" si="0"/>
        <v>164.9</v>
      </c>
      <c r="F12" s="1890">
        <f t="shared" si="0"/>
        <v>38.7</v>
      </c>
      <c r="G12" s="1890">
        <f t="shared" si="0"/>
        <v>38.6</v>
      </c>
      <c r="H12" s="1890">
        <f t="shared" si="0"/>
        <v>2</v>
      </c>
      <c r="I12" s="1890">
        <f t="shared" si="0"/>
        <v>29</v>
      </c>
      <c r="J12" s="1890">
        <f>B12+D12+F12+H12</f>
        <v>403</v>
      </c>
      <c r="K12" s="1890">
        <f>C12+E12+G12+I12</f>
        <v>500</v>
      </c>
      <c r="L12" s="1890"/>
    </row>
    <row r="13" spans="2:12" ht="12.75">
      <c r="B13" s="1890"/>
      <c r="C13" s="1890"/>
      <c r="D13" s="1890"/>
      <c r="E13" s="1890"/>
      <c r="F13" s="1890"/>
      <c r="G13" s="1890"/>
      <c r="H13" s="1890"/>
      <c r="I13" s="1890"/>
      <c r="J13" s="1890"/>
      <c r="K13" s="1890"/>
      <c r="L13" s="1890"/>
    </row>
    <row r="14" spans="2:12" ht="12.75">
      <c r="B14" s="1890"/>
      <c r="C14" s="1890"/>
      <c r="D14" s="1890"/>
      <c r="E14" s="1890"/>
      <c r="F14" s="1890"/>
      <c r="G14" s="1890"/>
      <c r="H14" s="1890"/>
      <c r="I14" s="1890"/>
      <c r="J14" s="1890"/>
      <c r="K14" s="1890"/>
      <c r="L14" s="1890"/>
    </row>
    <row r="15" spans="10:12" ht="12.75">
      <c r="J15" s="1890"/>
      <c r="K15" s="1890"/>
      <c r="L15" s="1890"/>
    </row>
    <row r="16" spans="10:12" ht="12.75">
      <c r="J16" s="1890"/>
      <c r="K16" s="1890"/>
      <c r="L16" s="1890"/>
    </row>
    <row r="17" spans="10:12" ht="12.75">
      <c r="J17" s="1890"/>
      <c r="K17" s="1890"/>
      <c r="L17" s="1890"/>
    </row>
    <row r="18" spans="10:12" ht="12.75">
      <c r="J18" s="1890"/>
      <c r="K18" s="1890"/>
      <c r="L18" s="1890"/>
    </row>
    <row r="19" spans="10:12" ht="12.75">
      <c r="J19" s="1890"/>
      <c r="K19" s="1890"/>
      <c r="L19" s="1890"/>
    </row>
  </sheetData>
  <mergeCells count="6">
    <mergeCell ref="A1:E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workbookViewId="0" topLeftCell="A22">
      <selection activeCell="A31" sqref="A31:XFD52"/>
    </sheetView>
  </sheetViews>
  <sheetFormatPr defaultColWidth="9.140625" defaultRowHeight="12.75"/>
  <cols>
    <col min="1" max="1" width="39.8515625" style="0" customWidth="1"/>
    <col min="2" max="2" width="10.140625" style="0" customWidth="1"/>
    <col min="3" max="3" width="22.28125" style="0" customWidth="1"/>
    <col min="4" max="4" width="24.00390625" style="0" customWidth="1"/>
    <col min="5" max="6" width="8.7109375" style="0" customWidth="1"/>
  </cols>
  <sheetData>
    <row r="1" spans="1:4" ht="21" customHeight="1" thickBot="1">
      <c r="A1" s="2053" t="s">
        <v>950</v>
      </c>
      <c r="B1" s="2053"/>
      <c r="C1" s="756"/>
      <c r="D1" s="756"/>
    </row>
    <row r="2" spans="1:6" ht="15" customHeight="1" thickBot="1">
      <c r="A2" s="2046" t="s">
        <v>20</v>
      </c>
      <c r="B2" s="2046" t="s">
        <v>814</v>
      </c>
      <c r="C2" s="2046" t="s">
        <v>179</v>
      </c>
      <c r="D2" s="2046" t="s">
        <v>180</v>
      </c>
      <c r="E2" s="2050" t="s">
        <v>181</v>
      </c>
      <c r="F2" s="2051"/>
    </row>
    <row r="3" spans="1:6" ht="15" customHeight="1" thickBot="1">
      <c r="A3" s="2047"/>
      <c r="B3" s="2047"/>
      <c r="C3" s="2047"/>
      <c r="D3" s="2047"/>
      <c r="E3" s="310">
        <v>2008</v>
      </c>
      <c r="F3" s="309">
        <v>2009</v>
      </c>
    </row>
    <row r="4" spans="1:6" ht="15" customHeight="1">
      <c r="A4" s="57" t="s">
        <v>564</v>
      </c>
      <c r="B4" s="602" t="s">
        <v>3</v>
      </c>
      <c r="C4" s="602" t="s">
        <v>300</v>
      </c>
      <c r="D4" s="602" t="s">
        <v>198</v>
      </c>
      <c r="E4" s="155" t="s">
        <v>411</v>
      </c>
      <c r="F4" s="76" t="s">
        <v>411</v>
      </c>
    </row>
    <row r="5" spans="1:6" ht="15" customHeight="1">
      <c r="A5" s="758" t="s">
        <v>785</v>
      </c>
      <c r="B5" s="603" t="s">
        <v>3</v>
      </c>
      <c r="C5" s="603" t="s">
        <v>301</v>
      </c>
      <c r="D5" s="603" t="s">
        <v>200</v>
      </c>
      <c r="E5" s="156" t="s">
        <v>266</v>
      </c>
      <c r="F5" s="77" t="s">
        <v>266</v>
      </c>
    </row>
    <row r="6" spans="1:6" ht="15" customHeight="1">
      <c r="A6" s="272" t="s">
        <v>280</v>
      </c>
      <c r="B6" s="603" t="s">
        <v>3</v>
      </c>
      <c r="C6" s="603" t="s">
        <v>302</v>
      </c>
      <c r="D6" s="603" t="s">
        <v>199</v>
      </c>
      <c r="E6" s="156" t="s">
        <v>425</v>
      </c>
      <c r="F6" s="77" t="s">
        <v>425</v>
      </c>
    </row>
    <row r="7" spans="1:6" ht="15" customHeight="1">
      <c r="A7" s="222" t="s">
        <v>423</v>
      </c>
      <c r="B7" s="603" t="s">
        <v>3</v>
      </c>
      <c r="C7" s="603" t="s">
        <v>303</v>
      </c>
      <c r="D7" s="603" t="s">
        <v>299</v>
      </c>
      <c r="E7" s="156" t="s">
        <v>411</v>
      </c>
      <c r="F7" s="77" t="s">
        <v>266</v>
      </c>
    </row>
    <row r="8" spans="1:6" ht="15" customHeight="1">
      <c r="A8" s="222" t="s">
        <v>281</v>
      </c>
      <c r="B8" s="603" t="s">
        <v>3</v>
      </c>
      <c r="C8" s="603" t="s">
        <v>304</v>
      </c>
      <c r="D8" s="603" t="s">
        <v>198</v>
      </c>
      <c r="E8" s="156" t="s">
        <v>411</v>
      </c>
      <c r="F8" s="77" t="s">
        <v>411</v>
      </c>
    </row>
    <row r="9" spans="1:6" ht="15" customHeight="1">
      <c r="A9" s="222" t="s">
        <v>726</v>
      </c>
      <c r="B9" s="603" t="s">
        <v>3</v>
      </c>
      <c r="C9" s="603" t="s">
        <v>305</v>
      </c>
      <c r="D9" s="603" t="s">
        <v>200</v>
      </c>
      <c r="E9" s="156" t="s">
        <v>266</v>
      </c>
      <c r="F9" s="77" t="s">
        <v>266</v>
      </c>
    </row>
    <row r="10" spans="1:6" ht="15" customHeight="1">
      <c r="A10" s="222" t="s">
        <v>786</v>
      </c>
      <c r="B10" s="603" t="s">
        <v>3</v>
      </c>
      <c r="C10" s="603" t="s">
        <v>306</v>
      </c>
      <c r="D10" s="603" t="s">
        <v>200</v>
      </c>
      <c r="E10" s="156" t="s">
        <v>266</v>
      </c>
      <c r="F10" s="77" t="s">
        <v>266</v>
      </c>
    </row>
    <row r="11" spans="1:6" ht="15" customHeight="1">
      <c r="A11" s="828" t="s">
        <v>293</v>
      </c>
      <c r="B11" s="603" t="s">
        <v>3</v>
      </c>
      <c r="C11" s="603" t="s">
        <v>307</v>
      </c>
      <c r="D11" s="603" t="s">
        <v>200</v>
      </c>
      <c r="E11" s="156" t="s">
        <v>266</v>
      </c>
      <c r="F11" s="77" t="s">
        <v>266</v>
      </c>
    </row>
    <row r="12" spans="1:6" ht="15" customHeight="1">
      <c r="A12" s="214" t="s">
        <v>294</v>
      </c>
      <c r="B12" s="603" t="s">
        <v>3</v>
      </c>
      <c r="C12" s="603" t="s">
        <v>308</v>
      </c>
      <c r="D12" s="603" t="s">
        <v>190</v>
      </c>
      <c r="E12" s="156" t="s">
        <v>266</v>
      </c>
      <c r="F12" s="77" t="s">
        <v>266</v>
      </c>
    </row>
    <row r="13" spans="1:6" ht="15" customHeight="1">
      <c r="A13" s="214" t="s">
        <v>788</v>
      </c>
      <c r="B13" s="603" t="s">
        <v>3</v>
      </c>
      <c r="C13" s="603" t="s">
        <v>309</v>
      </c>
      <c r="D13" s="603" t="s">
        <v>198</v>
      </c>
      <c r="E13" s="156" t="s">
        <v>266</v>
      </c>
      <c r="F13" s="77" t="s">
        <v>266</v>
      </c>
    </row>
    <row r="14" spans="1:6" ht="15" customHeight="1">
      <c r="A14" s="805" t="s">
        <v>290</v>
      </c>
      <c r="B14" s="603" t="s">
        <v>4</v>
      </c>
      <c r="C14" s="603" t="s">
        <v>310</v>
      </c>
      <c r="D14" s="603" t="s">
        <v>189</v>
      </c>
      <c r="E14" s="156" t="s">
        <v>411</v>
      </c>
      <c r="F14" s="77" t="s">
        <v>266</v>
      </c>
    </row>
    <row r="15" spans="1:6" ht="15.75" customHeight="1">
      <c r="A15" s="272" t="s">
        <v>573</v>
      </c>
      <c r="B15" s="603" t="s">
        <v>3</v>
      </c>
      <c r="C15" s="603" t="s">
        <v>309</v>
      </c>
      <c r="D15" s="603" t="s">
        <v>198</v>
      </c>
      <c r="E15" s="156" t="s">
        <v>266</v>
      </c>
      <c r="F15" s="77" t="s">
        <v>266</v>
      </c>
    </row>
    <row r="16" spans="1:6" ht="15" customHeight="1">
      <c r="A16" s="805" t="s">
        <v>747</v>
      </c>
      <c r="B16" s="603" t="s">
        <v>4</v>
      </c>
      <c r="C16" s="603" t="s">
        <v>312</v>
      </c>
      <c r="D16" s="603" t="s">
        <v>487</v>
      </c>
      <c r="E16" s="156" t="s">
        <v>411</v>
      </c>
      <c r="F16" s="77" t="s">
        <v>411</v>
      </c>
    </row>
    <row r="17" spans="1:6" ht="15" customHeight="1">
      <c r="A17" s="805" t="s">
        <v>742</v>
      </c>
      <c r="B17" s="603" t="s">
        <v>4</v>
      </c>
      <c r="C17" s="603" t="s">
        <v>312</v>
      </c>
      <c r="D17" s="603" t="s">
        <v>487</v>
      </c>
      <c r="E17" s="156" t="s">
        <v>266</v>
      </c>
      <c r="F17" s="77" t="s">
        <v>266</v>
      </c>
    </row>
    <row r="18" spans="1:6" ht="15" customHeight="1">
      <c r="A18" s="805" t="s">
        <v>748</v>
      </c>
      <c r="B18" s="603" t="s">
        <v>4</v>
      </c>
      <c r="C18" s="603" t="s">
        <v>312</v>
      </c>
      <c r="D18" s="603" t="s">
        <v>487</v>
      </c>
      <c r="E18" s="156" t="s">
        <v>411</v>
      </c>
      <c r="F18" s="77" t="s">
        <v>411</v>
      </c>
    </row>
    <row r="19" spans="1:6" ht="15" customHeight="1">
      <c r="A19" s="805" t="s">
        <v>288</v>
      </c>
      <c r="B19" s="603" t="s">
        <v>3</v>
      </c>
      <c r="C19" s="603" t="s">
        <v>313</v>
      </c>
      <c r="D19" s="603" t="s">
        <v>189</v>
      </c>
      <c r="E19" s="156" t="s">
        <v>411</v>
      </c>
      <c r="F19" s="77" t="s">
        <v>411</v>
      </c>
    </row>
    <row r="20" spans="1:6" ht="15" customHeight="1">
      <c r="A20" s="805" t="s">
        <v>287</v>
      </c>
      <c r="B20" s="603" t="s">
        <v>4</v>
      </c>
      <c r="C20" s="603" t="s">
        <v>313</v>
      </c>
      <c r="D20" s="603" t="s">
        <v>189</v>
      </c>
      <c r="E20" s="156" t="s">
        <v>411</v>
      </c>
      <c r="F20" s="77" t="s">
        <v>411</v>
      </c>
    </row>
    <row r="21" spans="1:6" ht="15" customHeight="1">
      <c r="A21" s="805" t="s">
        <v>286</v>
      </c>
      <c r="B21" s="603" t="s">
        <v>4</v>
      </c>
      <c r="C21" s="603" t="s">
        <v>310</v>
      </c>
      <c r="D21" s="809" t="s">
        <v>189</v>
      </c>
      <c r="E21" s="156" t="s">
        <v>266</v>
      </c>
      <c r="F21" s="77" t="s">
        <v>266</v>
      </c>
    </row>
    <row r="22" spans="1:6" ht="15" customHeight="1">
      <c r="A22" s="805" t="s">
        <v>285</v>
      </c>
      <c r="B22" s="603" t="s">
        <v>4</v>
      </c>
      <c r="C22" s="603" t="s">
        <v>314</v>
      </c>
      <c r="D22" s="603" t="s">
        <v>202</v>
      </c>
      <c r="E22" s="156" t="s">
        <v>411</v>
      </c>
      <c r="F22" s="77" t="s">
        <v>411</v>
      </c>
    </row>
    <row r="23" spans="1:6" ht="15" customHeight="1">
      <c r="A23" s="272" t="s">
        <v>787</v>
      </c>
      <c r="B23" s="603" t="s">
        <v>4</v>
      </c>
      <c r="C23" s="603" t="s">
        <v>309</v>
      </c>
      <c r="D23" s="603" t="s">
        <v>198</v>
      </c>
      <c r="E23" s="156" t="s">
        <v>266</v>
      </c>
      <c r="F23" s="77" t="s">
        <v>266</v>
      </c>
    </row>
    <row r="24" spans="1:6" ht="15" customHeight="1">
      <c r="A24" s="805" t="s">
        <v>422</v>
      </c>
      <c r="B24" s="603" t="s">
        <v>3</v>
      </c>
      <c r="C24" s="603" t="s">
        <v>315</v>
      </c>
      <c r="D24" s="603" t="s">
        <v>883</v>
      </c>
      <c r="E24" s="156" t="s">
        <v>411</v>
      </c>
      <c r="F24" s="77" t="s">
        <v>411</v>
      </c>
    </row>
    <row r="25" spans="1:6" ht="15" customHeight="1">
      <c r="A25" s="222" t="s">
        <v>284</v>
      </c>
      <c r="B25" s="603" t="s">
        <v>3</v>
      </c>
      <c r="C25" s="603" t="s">
        <v>316</v>
      </c>
      <c r="D25" s="603" t="s">
        <v>202</v>
      </c>
      <c r="E25" s="156" t="s">
        <v>411</v>
      </c>
      <c r="F25" s="77" t="s">
        <v>411</v>
      </c>
    </row>
    <row r="26" spans="1:6" ht="15" customHeight="1" thickBot="1">
      <c r="A26" s="218" t="s">
        <v>283</v>
      </c>
      <c r="B26" s="604" t="s">
        <v>4</v>
      </c>
      <c r="C26" s="604" t="s">
        <v>310</v>
      </c>
      <c r="D26" s="604" t="s">
        <v>189</v>
      </c>
      <c r="E26" s="157" t="s">
        <v>266</v>
      </c>
      <c r="F26" s="80" t="s">
        <v>411</v>
      </c>
    </row>
    <row r="27" spans="1:2" ht="15" customHeight="1">
      <c r="A27" s="1229" t="s">
        <v>548</v>
      </c>
      <c r="B27" s="1229"/>
    </row>
    <row r="28" spans="1:2" ht="15" customHeight="1">
      <c r="A28" s="234" t="s">
        <v>784</v>
      </c>
      <c r="B28" s="237"/>
    </row>
    <row r="29" ht="15" customHeight="1"/>
    <row r="32" spans="1:6" ht="12.75">
      <c r="A32" s="2133"/>
      <c r="B32" s="2133"/>
      <c r="C32" s="2133"/>
      <c r="D32" s="2133"/>
      <c r="E32" s="2133"/>
      <c r="F32" s="2133"/>
    </row>
    <row r="33" spans="1:6" ht="12.75">
      <c r="A33" s="2133"/>
      <c r="B33" s="2133"/>
      <c r="C33" s="2133"/>
      <c r="D33" s="2133"/>
      <c r="E33" s="2133"/>
      <c r="F33" s="2133"/>
    </row>
    <row r="34" spans="1:6" ht="12.75" customHeight="1">
      <c r="A34" s="2133"/>
      <c r="B34" s="2133"/>
      <c r="C34" s="2133"/>
      <c r="D34" s="2133"/>
      <c r="E34" s="2133"/>
      <c r="F34" s="2133"/>
    </row>
    <row r="35" spans="1:6" ht="12.75" customHeight="1">
      <c r="A35" s="2133"/>
      <c r="B35" s="2133"/>
      <c r="C35" s="2133"/>
      <c r="D35" s="2133"/>
      <c r="E35" s="2133"/>
      <c r="F35" s="2133"/>
    </row>
    <row r="36" spans="1:6" ht="12.75" customHeight="1">
      <c r="A36" s="2133"/>
      <c r="B36" s="2133"/>
      <c r="C36" s="2133"/>
      <c r="D36" s="2133"/>
      <c r="E36" s="2133"/>
      <c r="F36" s="2133"/>
    </row>
    <row r="37" spans="1:6" ht="12.75" customHeight="1">
      <c r="A37" s="2133"/>
      <c r="B37" s="2133"/>
      <c r="C37" s="2133"/>
      <c r="D37" s="2133"/>
      <c r="E37" s="2133"/>
      <c r="F37" s="2133"/>
    </row>
    <row r="38" spans="1:6" ht="12.75" customHeight="1">
      <c r="A38" s="2133"/>
      <c r="B38" s="2133"/>
      <c r="C38" s="2133"/>
      <c r="D38" s="2133"/>
      <c r="E38" s="2133"/>
      <c r="F38" s="2133"/>
    </row>
    <row r="39" spans="1:6" ht="12.75" customHeight="1">
      <c r="A39" s="2133"/>
      <c r="B39" s="2133"/>
      <c r="C39" s="2133"/>
      <c r="D39" s="2133"/>
      <c r="E39" s="2133"/>
      <c r="F39" s="2133"/>
    </row>
    <row r="40" spans="1:6" ht="12.75" customHeight="1">
      <c r="A40" s="2133"/>
      <c r="B40" s="2133"/>
      <c r="C40" s="2133"/>
      <c r="D40" s="2133"/>
      <c r="E40" s="2133"/>
      <c r="F40" s="2133"/>
    </row>
    <row r="41" spans="1:6" ht="12.75" customHeight="1">
      <c r="A41" s="2133"/>
      <c r="B41" s="2133"/>
      <c r="C41" s="2133"/>
      <c r="D41" s="2133"/>
      <c r="E41" s="2133"/>
      <c r="F41" s="2133"/>
    </row>
    <row r="42" spans="1:6" ht="12.75" customHeight="1">
      <c r="A42" s="2133"/>
      <c r="B42" s="2133"/>
      <c r="C42" s="2133"/>
      <c r="D42" s="2133"/>
      <c r="E42" s="2133"/>
      <c r="F42" s="2133"/>
    </row>
    <row r="43" spans="1:6" ht="12.75" customHeight="1">
      <c r="A43" s="2242"/>
      <c r="B43" s="2242"/>
      <c r="C43" s="2242"/>
      <c r="D43" s="2242"/>
      <c r="E43" s="2242"/>
      <c r="F43" s="2242"/>
    </row>
    <row r="44" spans="1:6" ht="12" customHeight="1">
      <c r="A44" s="2133"/>
      <c r="B44" s="2133"/>
      <c r="C44" s="2133"/>
      <c r="D44" s="2133"/>
      <c r="E44" s="2133"/>
      <c r="F44" s="2133"/>
    </row>
    <row r="45" spans="1:6" ht="12.75" customHeight="1">
      <c r="A45" s="2133"/>
      <c r="B45" s="2133"/>
      <c r="C45" s="2133"/>
      <c r="D45" s="2133"/>
      <c r="E45" s="2133"/>
      <c r="F45" s="2133"/>
    </row>
    <row r="46" spans="1:6" ht="12.75">
      <c r="A46" s="2133"/>
      <c r="B46" s="2133"/>
      <c r="C46" s="2133"/>
      <c r="D46" s="2133"/>
      <c r="E46" s="2133"/>
      <c r="F46" s="2133"/>
    </row>
    <row r="47" spans="1:6" ht="12.75" customHeight="1">
      <c r="A47" s="2133"/>
      <c r="B47" s="2133"/>
      <c r="C47" s="2133"/>
      <c r="D47" s="2133"/>
      <c r="E47" s="2133"/>
      <c r="F47" s="2133"/>
    </row>
    <row r="49" ht="12.75">
      <c r="A49" s="138"/>
    </row>
    <row r="50" ht="12.75">
      <c r="A50" s="138"/>
    </row>
    <row r="51" ht="12.75">
      <c r="A51" s="138"/>
    </row>
    <row r="52" ht="12.75">
      <c r="A52" s="138"/>
    </row>
    <row r="53" ht="12.75">
      <c r="A53" s="189"/>
    </row>
    <row r="54" ht="12.75">
      <c r="A54" s="138"/>
    </row>
    <row r="55" ht="12.75">
      <c r="A55" s="138"/>
    </row>
  </sheetData>
  <mergeCells count="22">
    <mergeCell ref="A35:F35"/>
    <mergeCell ref="E2:F2"/>
    <mergeCell ref="A46:F46"/>
    <mergeCell ref="A47:F47"/>
    <mergeCell ref="A43:F43"/>
    <mergeCell ref="A44:F44"/>
    <mergeCell ref="A45:F45"/>
    <mergeCell ref="A40:F40"/>
    <mergeCell ref="A41:F41"/>
    <mergeCell ref="A42:F42"/>
    <mergeCell ref="A39:F39"/>
    <mergeCell ref="A36:F36"/>
    <mergeCell ref="A37:F37"/>
    <mergeCell ref="A38:F38"/>
    <mergeCell ref="A32:F32"/>
    <mergeCell ref="A33:F33"/>
    <mergeCell ref="A34:F34"/>
    <mergeCell ref="A1:B1"/>
    <mergeCell ref="A2:A3"/>
    <mergeCell ref="B2:B3"/>
    <mergeCell ref="C2:C3"/>
    <mergeCell ref="D2:D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 topLeftCell="A26">
      <selection activeCell="A41" sqref="A41:XFD151"/>
    </sheetView>
  </sheetViews>
  <sheetFormatPr defaultColWidth="8.8515625" defaultRowHeight="12.75"/>
  <cols>
    <col min="1" max="1" width="44.7109375" style="3" customWidth="1"/>
    <col min="2" max="2" width="10.140625" style="3" bestFit="1" customWidth="1"/>
    <col min="3" max="3" width="8.7109375" style="3" customWidth="1"/>
    <col min="4" max="4" width="9.140625" style="3" customWidth="1"/>
    <col min="5" max="5" width="9.57421875" style="3" customWidth="1"/>
    <col min="6" max="7" width="10.140625" style="3" customWidth="1"/>
    <col min="8" max="8" width="8.8515625" style="3" customWidth="1"/>
    <col min="9" max="9" width="27.57421875" style="3" customWidth="1"/>
    <col min="10" max="10" width="10.140625" style="3" customWidth="1"/>
    <col min="11" max="11" width="9.140625" style="3" customWidth="1"/>
    <col min="12" max="16384" width="8.8515625" style="3" customWidth="1"/>
  </cols>
  <sheetData>
    <row r="1" spans="1:7" ht="21" customHeight="1" thickBot="1">
      <c r="A1" s="2079" t="s">
        <v>951</v>
      </c>
      <c r="B1" s="2079"/>
      <c r="C1" s="2079"/>
      <c r="D1" s="2079"/>
      <c r="E1" s="2079"/>
      <c r="F1" s="2079"/>
      <c r="G1" s="2079"/>
    </row>
    <row r="2" spans="1:7" ht="30" customHeight="1" thickBot="1">
      <c r="A2" s="2202" t="s">
        <v>20</v>
      </c>
      <c r="B2" s="2178" t="s">
        <v>740</v>
      </c>
      <c r="C2" s="2142"/>
      <c r="D2" s="2178" t="s">
        <v>123</v>
      </c>
      <c r="E2" s="2142"/>
      <c r="F2" s="2268" t="s">
        <v>169</v>
      </c>
      <c r="G2" s="2142"/>
    </row>
    <row r="3" spans="1:7" ht="15" customHeight="1" thickBot="1">
      <c r="A3" s="2203"/>
      <c r="B3" s="85">
        <v>2008</v>
      </c>
      <c r="C3" s="66">
        <v>2009</v>
      </c>
      <c r="D3" s="85">
        <v>2008</v>
      </c>
      <c r="E3" s="66">
        <v>2009</v>
      </c>
      <c r="F3" s="381">
        <v>2008</v>
      </c>
      <c r="G3" s="89">
        <v>2009</v>
      </c>
    </row>
    <row r="4" spans="1:7" ht="15" customHeight="1">
      <c r="A4" s="790" t="s">
        <v>131</v>
      </c>
      <c r="B4" s="1109">
        <v>6</v>
      </c>
      <c r="C4" s="1110">
        <v>7</v>
      </c>
      <c r="D4" s="1816">
        <v>40</v>
      </c>
      <c r="E4" s="1817">
        <v>65</v>
      </c>
      <c r="F4" s="1111">
        <f>SUM(F5:F6)</f>
        <v>61955</v>
      </c>
      <c r="G4" s="1110">
        <f>SUM(G5:G6)</f>
        <v>63532</v>
      </c>
    </row>
    <row r="5" spans="1:7" ht="15" customHeight="1">
      <c r="A5" s="1112" t="s">
        <v>129</v>
      </c>
      <c r="B5" s="1113" t="s">
        <v>163</v>
      </c>
      <c r="C5" s="1114" t="s">
        <v>163</v>
      </c>
      <c r="D5" s="1818" t="s">
        <v>163</v>
      </c>
      <c r="E5" s="1819" t="s">
        <v>163</v>
      </c>
      <c r="F5" s="1115">
        <v>43630</v>
      </c>
      <c r="G5" s="738">
        <v>44760</v>
      </c>
    </row>
    <row r="6" spans="1:7" ht="15" customHeight="1">
      <c r="A6" s="1112" t="s">
        <v>130</v>
      </c>
      <c r="B6" s="1113" t="s">
        <v>163</v>
      </c>
      <c r="C6" s="1114" t="s">
        <v>163</v>
      </c>
      <c r="D6" s="1818" t="s">
        <v>163</v>
      </c>
      <c r="E6" s="1819" t="s">
        <v>163</v>
      </c>
      <c r="F6" s="1116">
        <v>18325</v>
      </c>
      <c r="G6" s="738">
        <v>18772</v>
      </c>
    </row>
    <row r="7" spans="1:7" ht="15" customHeight="1">
      <c r="A7" s="758" t="s">
        <v>561</v>
      </c>
      <c r="B7" s="1117">
        <v>0</v>
      </c>
      <c r="C7" s="261">
        <v>0</v>
      </c>
      <c r="D7" s="269">
        <v>0</v>
      </c>
      <c r="E7" s="238">
        <v>0</v>
      </c>
      <c r="F7" s="161">
        <v>0</v>
      </c>
      <c r="G7" s="262">
        <v>0</v>
      </c>
    </row>
    <row r="8" spans="1:7" ht="15" customHeight="1">
      <c r="A8" s="272" t="s">
        <v>132</v>
      </c>
      <c r="B8" s="256" t="s">
        <v>425</v>
      </c>
      <c r="C8" s="261" t="s">
        <v>425</v>
      </c>
      <c r="D8" s="269" t="s">
        <v>425</v>
      </c>
      <c r="E8" s="238" t="s">
        <v>425</v>
      </c>
      <c r="F8" s="256" t="s">
        <v>425</v>
      </c>
      <c r="G8" s="261" t="s">
        <v>425</v>
      </c>
    </row>
    <row r="9" spans="1:7" ht="15" customHeight="1">
      <c r="A9" s="222" t="s">
        <v>139</v>
      </c>
      <c r="B9" s="836">
        <v>17</v>
      </c>
      <c r="C9" s="245">
        <v>0</v>
      </c>
      <c r="D9" s="971">
        <v>8.6</v>
      </c>
      <c r="E9" s="837">
        <v>0</v>
      </c>
      <c r="F9" s="836">
        <v>41966</v>
      </c>
      <c r="G9" s="245">
        <v>0</v>
      </c>
    </row>
    <row r="10" spans="1:7" ht="15" customHeight="1">
      <c r="A10" s="222" t="s">
        <v>140</v>
      </c>
      <c r="B10" s="836">
        <v>2</v>
      </c>
      <c r="C10" s="245">
        <v>2</v>
      </c>
      <c r="D10" s="971" t="s">
        <v>25</v>
      </c>
      <c r="E10" s="837" t="s">
        <v>25</v>
      </c>
      <c r="F10" s="836">
        <v>9904</v>
      </c>
      <c r="G10" s="245">
        <v>9722</v>
      </c>
    </row>
    <row r="11" spans="1:7" ht="15" customHeight="1">
      <c r="A11" s="222" t="s">
        <v>726</v>
      </c>
      <c r="B11" s="256">
        <v>0</v>
      </c>
      <c r="C11" s="261">
        <v>0</v>
      </c>
      <c r="D11" s="269">
        <v>0</v>
      </c>
      <c r="E11" s="238">
        <v>0</v>
      </c>
      <c r="F11" s="161">
        <v>0</v>
      </c>
      <c r="G11" s="262">
        <v>0</v>
      </c>
    </row>
    <row r="12" spans="1:7" ht="15" customHeight="1">
      <c r="A12" s="222" t="s">
        <v>562</v>
      </c>
      <c r="B12" s="836">
        <v>4</v>
      </c>
      <c r="C12" s="245">
        <v>5</v>
      </c>
      <c r="D12" s="971">
        <v>40</v>
      </c>
      <c r="E12" s="837">
        <v>50</v>
      </c>
      <c r="F12" s="836">
        <v>0</v>
      </c>
      <c r="G12" s="245">
        <v>0</v>
      </c>
    </row>
    <row r="13" spans="1:7" ht="15" customHeight="1">
      <c r="A13" s="828" t="s">
        <v>520</v>
      </c>
      <c r="B13" s="256">
        <v>0</v>
      </c>
      <c r="C13" s="261">
        <v>0</v>
      </c>
      <c r="D13" s="269">
        <v>0</v>
      </c>
      <c r="E13" s="238">
        <v>0</v>
      </c>
      <c r="F13" s="161">
        <v>0</v>
      </c>
      <c r="G13" s="262">
        <v>0</v>
      </c>
    </row>
    <row r="14" spans="1:7" ht="15" customHeight="1">
      <c r="A14" s="214" t="s">
        <v>521</v>
      </c>
      <c r="B14" s="256">
        <v>0</v>
      </c>
      <c r="C14" s="261">
        <v>0</v>
      </c>
      <c r="D14" s="269">
        <v>0</v>
      </c>
      <c r="E14" s="238">
        <v>0</v>
      </c>
      <c r="F14" s="161">
        <v>0</v>
      </c>
      <c r="G14" s="262">
        <v>0</v>
      </c>
    </row>
    <row r="15" spans="1:7" ht="15" customHeight="1">
      <c r="A15" s="214" t="s">
        <v>563</v>
      </c>
      <c r="B15" s="256">
        <v>0</v>
      </c>
      <c r="C15" s="261">
        <v>0</v>
      </c>
      <c r="D15" s="269">
        <v>0</v>
      </c>
      <c r="E15" s="238">
        <v>0</v>
      </c>
      <c r="F15" s="161">
        <v>0</v>
      </c>
      <c r="G15" s="262">
        <v>0</v>
      </c>
    </row>
    <row r="16" spans="1:7" ht="15" customHeight="1">
      <c r="A16" s="805" t="s">
        <v>133</v>
      </c>
      <c r="B16" s="1116">
        <v>10</v>
      </c>
      <c r="C16" s="738">
        <v>0</v>
      </c>
      <c r="D16" s="1820">
        <v>20</v>
      </c>
      <c r="E16" s="1821">
        <v>0</v>
      </c>
      <c r="F16" s="1116">
        <v>1705</v>
      </c>
      <c r="G16" s="738">
        <v>0</v>
      </c>
    </row>
    <row r="17" spans="1:7" ht="15" customHeight="1">
      <c r="A17" s="272" t="s">
        <v>573</v>
      </c>
      <c r="B17" s="256">
        <v>0</v>
      </c>
      <c r="C17" s="261">
        <v>0</v>
      </c>
      <c r="D17" s="269">
        <v>0</v>
      </c>
      <c r="E17" s="238">
        <v>0</v>
      </c>
      <c r="F17" s="161">
        <v>0</v>
      </c>
      <c r="G17" s="262">
        <v>0</v>
      </c>
    </row>
    <row r="18" spans="1:7" ht="15" customHeight="1">
      <c r="A18" s="805" t="s">
        <v>134</v>
      </c>
      <c r="B18" s="1116">
        <v>20000</v>
      </c>
      <c r="C18" s="738">
        <v>20000</v>
      </c>
      <c r="D18" s="1820">
        <v>18000</v>
      </c>
      <c r="E18" s="1821">
        <v>18000</v>
      </c>
      <c r="F18" s="1116">
        <f>F19+F21</f>
        <v>5228000</v>
      </c>
      <c r="G18" s="738">
        <f>G19+G21</f>
        <v>2290000</v>
      </c>
    </row>
    <row r="19" spans="1:7" ht="15" customHeight="1">
      <c r="A19" s="1112" t="s">
        <v>127</v>
      </c>
      <c r="B19" s="1113" t="s">
        <v>163</v>
      </c>
      <c r="C19" s="1114" t="s">
        <v>163</v>
      </c>
      <c r="D19" s="1818" t="s">
        <v>163</v>
      </c>
      <c r="E19" s="1819" t="s">
        <v>163</v>
      </c>
      <c r="F19" s="1115">
        <v>5120000</v>
      </c>
      <c r="G19" s="738">
        <v>2150000</v>
      </c>
    </row>
    <row r="20" spans="1:11" ht="15" customHeight="1">
      <c r="A20" s="1112" t="s">
        <v>128</v>
      </c>
      <c r="B20" s="1113" t="s">
        <v>163</v>
      </c>
      <c r="C20" s="1114" t="s">
        <v>163</v>
      </c>
      <c r="D20" s="1818" t="s">
        <v>163</v>
      </c>
      <c r="E20" s="1819" t="s">
        <v>163</v>
      </c>
      <c r="F20" s="161">
        <v>0</v>
      </c>
      <c r="G20" s="262">
        <v>0</v>
      </c>
      <c r="J20" s="28"/>
      <c r="K20" s="6"/>
    </row>
    <row r="21" spans="1:11" ht="15" customHeight="1">
      <c r="A21" s="1112" t="s">
        <v>49</v>
      </c>
      <c r="B21" s="1113" t="s">
        <v>163</v>
      </c>
      <c r="C21" s="1114" t="s">
        <v>163</v>
      </c>
      <c r="D21" s="1818" t="s">
        <v>163</v>
      </c>
      <c r="E21" s="1819" t="s">
        <v>163</v>
      </c>
      <c r="F21" s="1116">
        <v>108000</v>
      </c>
      <c r="G21" s="738">
        <v>140000</v>
      </c>
      <c r="J21" s="28"/>
      <c r="K21" s="6"/>
    </row>
    <row r="22" spans="1:7" ht="15" customHeight="1">
      <c r="A22" s="805" t="s">
        <v>523</v>
      </c>
      <c r="B22" s="220">
        <v>19</v>
      </c>
      <c r="C22" s="221">
        <v>33</v>
      </c>
      <c r="D22" s="399" t="s">
        <v>447</v>
      </c>
      <c r="E22" s="400" t="s">
        <v>448</v>
      </c>
      <c r="F22" s="220">
        <v>30174</v>
      </c>
      <c r="G22" s="221">
        <v>121471</v>
      </c>
    </row>
    <row r="23" spans="1:10" ht="15.6">
      <c r="A23" s="805" t="s">
        <v>560</v>
      </c>
      <c r="B23" s="220">
        <v>35</v>
      </c>
      <c r="C23" s="221">
        <v>49</v>
      </c>
      <c r="D23" s="399" t="s">
        <v>449</v>
      </c>
      <c r="E23" s="400" t="s">
        <v>450</v>
      </c>
      <c r="F23" s="220">
        <v>9500</v>
      </c>
      <c r="G23" s="221">
        <v>1500</v>
      </c>
      <c r="J23" s="6"/>
    </row>
    <row r="24" spans="1:10" ht="12.75">
      <c r="A24" s="805" t="s">
        <v>143</v>
      </c>
      <c r="B24" s="1116">
        <v>0</v>
      </c>
      <c r="C24" s="738">
        <v>0</v>
      </c>
      <c r="D24" s="1820">
        <v>0</v>
      </c>
      <c r="E24" s="1821">
        <v>0</v>
      </c>
      <c r="F24" s="1116">
        <v>0</v>
      </c>
      <c r="G24" s="738">
        <v>0</v>
      </c>
      <c r="J24" s="6"/>
    </row>
    <row r="25" spans="1:7" ht="12.75">
      <c r="A25" s="805" t="s">
        <v>144</v>
      </c>
      <c r="B25" s="1116">
        <v>143</v>
      </c>
      <c r="C25" s="738">
        <v>96</v>
      </c>
      <c r="D25" s="1820">
        <v>919</v>
      </c>
      <c r="E25" s="1821">
        <v>696</v>
      </c>
      <c r="F25" s="1116">
        <v>1600000</v>
      </c>
      <c r="G25" s="738">
        <v>750000</v>
      </c>
    </row>
    <row r="26" spans="1:7" ht="15" customHeight="1">
      <c r="A26" s="272" t="s">
        <v>572</v>
      </c>
      <c r="B26" s="256">
        <v>0</v>
      </c>
      <c r="C26" s="261">
        <v>0</v>
      </c>
      <c r="D26" s="269">
        <v>0</v>
      </c>
      <c r="E26" s="238">
        <v>0</v>
      </c>
      <c r="F26" s="161">
        <v>0</v>
      </c>
      <c r="G26" s="262">
        <v>0</v>
      </c>
    </row>
    <row r="27" spans="1:7" ht="15" customHeight="1">
      <c r="A27" s="805" t="s">
        <v>136</v>
      </c>
      <c r="B27" s="220">
        <v>3</v>
      </c>
      <c r="C27" s="221">
        <v>2</v>
      </c>
      <c r="D27" s="399">
        <v>1.5</v>
      </c>
      <c r="E27" s="400">
        <v>1</v>
      </c>
      <c r="F27" s="220">
        <v>1464</v>
      </c>
      <c r="G27" s="221">
        <v>2406</v>
      </c>
    </row>
    <row r="28" spans="1:7" ht="15" customHeight="1">
      <c r="A28" s="222" t="s">
        <v>137</v>
      </c>
      <c r="B28" s="1116">
        <v>750</v>
      </c>
      <c r="C28" s="738">
        <v>750</v>
      </c>
      <c r="D28" s="1820">
        <v>3000</v>
      </c>
      <c r="E28" s="1821">
        <v>3000</v>
      </c>
      <c r="F28" s="1116">
        <v>56142240</v>
      </c>
      <c r="G28" s="738">
        <v>76613460</v>
      </c>
    </row>
    <row r="29" spans="1:7" ht="15" customHeight="1" thickBot="1">
      <c r="A29" s="218" t="s">
        <v>138</v>
      </c>
      <c r="B29" s="1118">
        <v>0</v>
      </c>
      <c r="C29" s="1119">
        <v>8</v>
      </c>
      <c r="D29" s="1822">
        <v>0</v>
      </c>
      <c r="E29" s="1823">
        <v>43</v>
      </c>
      <c r="F29" s="1118">
        <v>0</v>
      </c>
      <c r="G29" s="1119">
        <v>3691</v>
      </c>
    </row>
    <row r="30" spans="1:7" ht="15" customHeight="1" thickBot="1">
      <c r="A30" s="41" t="s">
        <v>18</v>
      </c>
      <c r="B30" s="1120">
        <f>SUM(B4:B29)</f>
        <v>20989</v>
      </c>
      <c r="C30" s="1250">
        <f>SUM(C4:C29)</f>
        <v>20952</v>
      </c>
      <c r="D30" s="1824">
        <f>SUM(D4:D29)</f>
        <v>22029.1</v>
      </c>
      <c r="E30" s="1825">
        <f>SUM(E4:E29)</f>
        <v>21855</v>
      </c>
      <c r="F30" s="1120">
        <f>E4+SUM(F8:F29)</f>
        <v>68293018</v>
      </c>
      <c r="G30" s="1250">
        <f>F4+SUM(G8:G29)</f>
        <v>82144205</v>
      </c>
    </row>
    <row r="31" spans="1:7" ht="15" customHeight="1">
      <c r="A31" s="2137" t="s">
        <v>548</v>
      </c>
      <c r="B31" s="2137"/>
      <c r="C31" s="2137"/>
      <c r="D31" s="2137"/>
      <c r="E31" s="2137"/>
      <c r="F31" s="2137"/>
      <c r="G31" s="2137"/>
    </row>
    <row r="32" spans="1:7" ht="30" customHeight="1">
      <c r="A32" s="2063" t="s">
        <v>727</v>
      </c>
      <c r="B32" s="2063"/>
      <c r="C32" s="2063"/>
      <c r="D32" s="2063"/>
      <c r="E32" s="2063"/>
      <c r="F32" s="2063"/>
      <c r="G32" s="2063"/>
    </row>
    <row r="33" spans="1:7" ht="30" customHeight="1">
      <c r="A33" s="2063" t="s">
        <v>728</v>
      </c>
      <c r="B33" s="2063"/>
      <c r="C33" s="2063"/>
      <c r="D33" s="2063"/>
      <c r="E33" s="2063"/>
      <c r="F33" s="2063"/>
      <c r="G33" s="2063"/>
    </row>
    <row r="34" ht="15" customHeight="1">
      <c r="A34" s="237" t="s">
        <v>429</v>
      </c>
    </row>
    <row r="35" spans="1:7" ht="15" customHeight="1">
      <c r="A35" s="237" t="s">
        <v>496</v>
      </c>
      <c r="B35" s="234"/>
      <c r="C35" s="234"/>
      <c r="D35" s="234"/>
      <c r="E35" s="234"/>
      <c r="F35" s="234"/>
      <c r="G35" s="234"/>
    </row>
    <row r="36" spans="2:7" ht="15" customHeight="1">
      <c r="B36" s="234"/>
      <c r="C36" s="234"/>
      <c r="D36" s="234"/>
      <c r="E36" s="234"/>
      <c r="F36" s="234"/>
      <c r="G36" s="234"/>
    </row>
  </sheetData>
  <mergeCells count="8">
    <mergeCell ref="A32:G32"/>
    <mergeCell ref="A33:G33"/>
    <mergeCell ref="A1:G1"/>
    <mergeCell ref="A2:A3"/>
    <mergeCell ref="B2:C2"/>
    <mergeCell ref="D2:E2"/>
    <mergeCell ref="F2:G2"/>
    <mergeCell ref="A31:G3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 topLeftCell="A20">
      <selection activeCell="A37" sqref="A37:XFD49"/>
    </sheetView>
  </sheetViews>
  <sheetFormatPr defaultColWidth="8.8515625" defaultRowHeight="12.75"/>
  <cols>
    <col min="1" max="1" width="44.57421875" style="3" customWidth="1"/>
    <col min="2" max="9" width="5.28125" style="3" customWidth="1"/>
    <col min="10" max="10" width="8.8515625" style="3" customWidth="1"/>
    <col min="11" max="11" width="27.28125" style="3" customWidth="1"/>
    <col min="12" max="16384" width="8.8515625" style="3" customWidth="1"/>
  </cols>
  <sheetData>
    <row r="1" spans="1:9" ht="15" customHeight="1" thickBot="1">
      <c r="A1" s="2175" t="s">
        <v>952</v>
      </c>
      <c r="B1" s="2175"/>
      <c r="C1" s="2175"/>
      <c r="D1" s="2175"/>
      <c r="E1" s="2175"/>
      <c r="F1" s="2175"/>
      <c r="G1" s="2175"/>
      <c r="H1" s="2175"/>
      <c r="I1" s="2175"/>
    </row>
    <row r="2" spans="1:9" ht="20.4" customHeight="1" thickBot="1">
      <c r="A2" s="2247" t="s">
        <v>20</v>
      </c>
      <c r="B2" s="2065" t="s">
        <v>124</v>
      </c>
      <c r="C2" s="2066"/>
      <c r="D2" s="2178" t="s">
        <v>125</v>
      </c>
      <c r="E2" s="2142"/>
      <c r="F2" s="2178" t="s">
        <v>126</v>
      </c>
      <c r="G2" s="2142"/>
      <c r="H2" s="2178" t="s">
        <v>49</v>
      </c>
      <c r="I2" s="2142"/>
    </row>
    <row r="3" spans="1:9" ht="17.1" customHeight="1" thickBot="1">
      <c r="A3" s="2281"/>
      <c r="B3" s="85">
        <v>2008</v>
      </c>
      <c r="C3" s="66">
        <v>2009</v>
      </c>
      <c r="D3" s="85">
        <v>2008</v>
      </c>
      <c r="E3" s="66">
        <v>2009</v>
      </c>
      <c r="F3" s="85">
        <v>2008</v>
      </c>
      <c r="G3" s="66">
        <v>2009</v>
      </c>
      <c r="H3" s="85">
        <v>2008</v>
      </c>
      <c r="I3" s="66">
        <v>2009</v>
      </c>
    </row>
    <row r="4" spans="1:9" ht="15" customHeight="1">
      <c r="A4" s="57" t="s">
        <v>566</v>
      </c>
      <c r="B4" s="673" t="s">
        <v>163</v>
      </c>
      <c r="C4" s="540" t="s">
        <v>163</v>
      </c>
      <c r="D4" s="673" t="s">
        <v>163</v>
      </c>
      <c r="E4" s="540" t="s">
        <v>163</v>
      </c>
      <c r="F4" s="673" t="s">
        <v>163</v>
      </c>
      <c r="G4" s="540" t="s">
        <v>163</v>
      </c>
      <c r="H4" s="1801">
        <v>1.5</v>
      </c>
      <c r="I4" s="1803">
        <v>1.35</v>
      </c>
    </row>
    <row r="5" spans="1:9" ht="15" customHeight="1">
      <c r="A5" s="52" t="s">
        <v>567</v>
      </c>
      <c r="B5" s="529" t="s">
        <v>163</v>
      </c>
      <c r="C5" s="528" t="s">
        <v>163</v>
      </c>
      <c r="D5" s="529" t="s">
        <v>163</v>
      </c>
      <c r="E5" s="528" t="s">
        <v>163</v>
      </c>
      <c r="F5" s="529" t="s">
        <v>163</v>
      </c>
      <c r="G5" s="528" t="s">
        <v>163</v>
      </c>
      <c r="H5" s="271">
        <v>9</v>
      </c>
      <c r="I5" s="263">
        <v>9</v>
      </c>
    </row>
    <row r="6" spans="1:9" ht="15" customHeight="1">
      <c r="A6" s="52" t="s">
        <v>565</v>
      </c>
      <c r="B6" s="109">
        <v>0</v>
      </c>
      <c r="C6" s="43">
        <v>0</v>
      </c>
      <c r="D6" s="109">
        <v>0</v>
      </c>
      <c r="E6" s="43">
        <v>0</v>
      </c>
      <c r="F6" s="109">
        <v>0</v>
      </c>
      <c r="G6" s="43">
        <v>0</v>
      </c>
      <c r="H6" s="529" t="s">
        <v>163</v>
      </c>
      <c r="I6" s="528" t="s">
        <v>163</v>
      </c>
    </row>
    <row r="7" spans="1:9" ht="15" customHeight="1">
      <c r="A7" s="48" t="s">
        <v>132</v>
      </c>
      <c r="B7" s="109" t="s">
        <v>469</v>
      </c>
      <c r="C7" s="43" t="s">
        <v>469</v>
      </c>
      <c r="D7" s="109" t="s">
        <v>469</v>
      </c>
      <c r="E7" s="43" t="s">
        <v>469</v>
      </c>
      <c r="F7" s="109" t="s">
        <v>469</v>
      </c>
      <c r="G7" s="43" t="s">
        <v>469</v>
      </c>
      <c r="H7" s="529" t="s">
        <v>163</v>
      </c>
      <c r="I7" s="528" t="s">
        <v>163</v>
      </c>
    </row>
    <row r="8" spans="1:9" ht="15" customHeight="1">
      <c r="A8" s="48" t="s">
        <v>139</v>
      </c>
      <c r="B8" s="1826" t="s">
        <v>163</v>
      </c>
      <c r="C8" s="1827" t="s">
        <v>163</v>
      </c>
      <c r="D8" s="109">
        <v>1.75</v>
      </c>
      <c r="E8" s="43">
        <v>0</v>
      </c>
      <c r="F8" s="1826" t="s">
        <v>163</v>
      </c>
      <c r="G8" s="1827" t="s">
        <v>163</v>
      </c>
      <c r="H8" s="529" t="s">
        <v>163</v>
      </c>
      <c r="I8" s="528" t="s">
        <v>163</v>
      </c>
    </row>
    <row r="9" spans="1:9" ht="15" customHeight="1">
      <c r="A9" s="162" t="s">
        <v>140</v>
      </c>
      <c r="B9" s="208">
        <v>3.5</v>
      </c>
      <c r="C9" s="44">
        <v>3.5</v>
      </c>
      <c r="D9" s="1826" t="s">
        <v>163</v>
      </c>
      <c r="E9" s="1827" t="s">
        <v>163</v>
      </c>
      <c r="F9" s="1826" t="s">
        <v>163</v>
      </c>
      <c r="G9" s="1827" t="s">
        <v>163</v>
      </c>
      <c r="H9" s="529" t="s">
        <v>163</v>
      </c>
      <c r="I9" s="528" t="s">
        <v>163</v>
      </c>
    </row>
    <row r="10" spans="1:9" ht="15" customHeight="1">
      <c r="A10" s="162" t="s">
        <v>568</v>
      </c>
      <c r="B10" s="109">
        <v>0</v>
      </c>
      <c r="C10" s="43">
        <v>0</v>
      </c>
      <c r="D10" s="109">
        <v>0</v>
      </c>
      <c r="E10" s="43">
        <v>0</v>
      </c>
      <c r="F10" s="109">
        <v>0</v>
      </c>
      <c r="G10" s="43">
        <v>0</v>
      </c>
      <c r="H10" s="529" t="s">
        <v>163</v>
      </c>
      <c r="I10" s="528" t="s">
        <v>163</v>
      </c>
    </row>
    <row r="11" spans="1:9" ht="15" customHeight="1">
      <c r="A11" s="48" t="s">
        <v>141</v>
      </c>
      <c r="B11" s="208">
        <v>3.5</v>
      </c>
      <c r="C11" s="44">
        <v>3.5</v>
      </c>
      <c r="D11" s="109">
        <v>2.75</v>
      </c>
      <c r="E11" s="43">
        <v>2.75</v>
      </c>
      <c r="F11" s="1826" t="s">
        <v>163</v>
      </c>
      <c r="G11" s="1827" t="s">
        <v>163</v>
      </c>
      <c r="H11" s="529" t="s">
        <v>163</v>
      </c>
      <c r="I11" s="528" t="s">
        <v>163</v>
      </c>
    </row>
    <row r="12" spans="1:9" ht="15" customHeight="1">
      <c r="A12" s="48" t="s">
        <v>520</v>
      </c>
      <c r="B12" s="208">
        <v>0</v>
      </c>
      <c r="C12" s="44">
        <v>0</v>
      </c>
      <c r="D12" s="208">
        <v>0</v>
      </c>
      <c r="E12" s="44">
        <v>0</v>
      </c>
      <c r="F12" s="208">
        <v>0</v>
      </c>
      <c r="G12" s="44">
        <v>0</v>
      </c>
      <c r="H12" s="675" t="s">
        <v>163</v>
      </c>
      <c r="I12" s="531" t="s">
        <v>163</v>
      </c>
    </row>
    <row r="13" spans="1:9" ht="15" customHeight="1">
      <c r="A13" s="136" t="s">
        <v>521</v>
      </c>
      <c r="B13" s="208">
        <v>0</v>
      </c>
      <c r="C13" s="44">
        <v>0</v>
      </c>
      <c r="D13" s="208">
        <v>0</v>
      </c>
      <c r="E13" s="44">
        <v>0</v>
      </c>
      <c r="F13" s="208">
        <v>0</v>
      </c>
      <c r="G13" s="44">
        <v>0</v>
      </c>
      <c r="H13" s="529" t="s">
        <v>163</v>
      </c>
      <c r="I13" s="528" t="s">
        <v>163</v>
      </c>
    </row>
    <row r="14" spans="1:9" ht="15" customHeight="1">
      <c r="A14" s="136" t="s">
        <v>569</v>
      </c>
      <c r="B14" s="109">
        <v>0</v>
      </c>
      <c r="C14" s="43">
        <v>0</v>
      </c>
      <c r="D14" s="109">
        <v>0</v>
      </c>
      <c r="E14" s="43">
        <v>0</v>
      </c>
      <c r="F14" s="109">
        <v>0</v>
      </c>
      <c r="G14" s="43">
        <v>0</v>
      </c>
      <c r="H14" s="529" t="s">
        <v>163</v>
      </c>
      <c r="I14" s="528" t="s">
        <v>163</v>
      </c>
    </row>
    <row r="15" spans="1:9" ht="15" customHeight="1">
      <c r="A15" s="100" t="s">
        <v>133</v>
      </c>
      <c r="B15" s="208">
        <v>2.5</v>
      </c>
      <c r="C15" s="44">
        <v>0</v>
      </c>
      <c r="D15" s="1826" t="s">
        <v>163</v>
      </c>
      <c r="E15" s="1827" t="s">
        <v>163</v>
      </c>
      <c r="F15" s="1826" t="s">
        <v>163</v>
      </c>
      <c r="G15" s="1827" t="s">
        <v>163</v>
      </c>
      <c r="H15" s="529" t="s">
        <v>163</v>
      </c>
      <c r="I15" s="528" t="s">
        <v>163</v>
      </c>
    </row>
    <row r="16" spans="1:9" ht="15" customHeight="1">
      <c r="A16" s="100" t="s">
        <v>570</v>
      </c>
      <c r="B16" s="109">
        <v>0</v>
      </c>
      <c r="C16" s="43">
        <v>0</v>
      </c>
      <c r="D16" s="109">
        <v>0</v>
      </c>
      <c r="E16" s="43">
        <v>0</v>
      </c>
      <c r="F16" s="109">
        <v>0</v>
      </c>
      <c r="G16" s="43">
        <v>0</v>
      </c>
      <c r="H16" s="529" t="s">
        <v>163</v>
      </c>
      <c r="I16" s="528" t="s">
        <v>163</v>
      </c>
    </row>
    <row r="17" spans="1:9" ht="15" customHeight="1">
      <c r="A17" s="100" t="s">
        <v>571</v>
      </c>
      <c r="B17" s="529" t="s">
        <v>163</v>
      </c>
      <c r="C17" s="528" t="s">
        <v>163</v>
      </c>
      <c r="D17" s="529" t="s">
        <v>163</v>
      </c>
      <c r="E17" s="528" t="s">
        <v>163</v>
      </c>
      <c r="F17" s="529" t="s">
        <v>163</v>
      </c>
      <c r="G17" s="528" t="s">
        <v>163</v>
      </c>
      <c r="H17" s="271">
        <v>0.45</v>
      </c>
      <c r="I17" s="263">
        <v>0.45</v>
      </c>
    </row>
    <row r="18" spans="1:9" ht="15" customHeight="1">
      <c r="A18" s="100" t="s">
        <v>592</v>
      </c>
      <c r="B18" s="529" t="s">
        <v>163</v>
      </c>
      <c r="C18" s="528" t="s">
        <v>163</v>
      </c>
      <c r="D18" s="529" t="s">
        <v>163</v>
      </c>
      <c r="E18" s="528" t="s">
        <v>163</v>
      </c>
      <c r="F18" s="529" t="s">
        <v>163</v>
      </c>
      <c r="G18" s="528" t="s">
        <v>163</v>
      </c>
      <c r="H18" s="1165">
        <v>0</v>
      </c>
      <c r="I18" s="1166">
        <v>0</v>
      </c>
    </row>
    <row r="19" spans="1:9" ht="15" customHeight="1">
      <c r="A19" s="100" t="s">
        <v>593</v>
      </c>
      <c r="B19" s="529" t="s">
        <v>163</v>
      </c>
      <c r="C19" s="528" t="s">
        <v>163</v>
      </c>
      <c r="D19" s="529" t="s">
        <v>163</v>
      </c>
      <c r="E19" s="528" t="s">
        <v>163</v>
      </c>
      <c r="F19" s="529" t="s">
        <v>163</v>
      </c>
      <c r="G19" s="528" t="s">
        <v>163</v>
      </c>
      <c r="H19" s="271">
        <v>0.5</v>
      </c>
      <c r="I19" s="263">
        <v>0.5</v>
      </c>
    </row>
    <row r="20" spans="1:9" ht="15" customHeight="1">
      <c r="A20" s="100" t="s">
        <v>135</v>
      </c>
      <c r="B20" s="529" t="s">
        <v>163</v>
      </c>
      <c r="C20" s="528" t="s">
        <v>163</v>
      </c>
      <c r="D20" s="208">
        <v>1.15</v>
      </c>
      <c r="E20" s="44">
        <v>1.3</v>
      </c>
      <c r="F20" s="529" t="s">
        <v>163</v>
      </c>
      <c r="G20" s="528" t="s">
        <v>163</v>
      </c>
      <c r="H20" s="529" t="s">
        <v>163</v>
      </c>
      <c r="I20" s="528" t="s">
        <v>163</v>
      </c>
    </row>
    <row r="21" spans="1:9" ht="15" customHeight="1">
      <c r="A21" s="100" t="s">
        <v>142</v>
      </c>
      <c r="B21" s="529" t="s">
        <v>163</v>
      </c>
      <c r="C21" s="528" t="s">
        <v>163</v>
      </c>
      <c r="D21" s="208">
        <v>0.9</v>
      </c>
      <c r="E21" s="44">
        <v>0.95</v>
      </c>
      <c r="F21" s="529" t="s">
        <v>163</v>
      </c>
      <c r="G21" s="528" t="s">
        <v>163</v>
      </c>
      <c r="H21" s="529" t="s">
        <v>163</v>
      </c>
      <c r="I21" s="528" t="s">
        <v>163</v>
      </c>
    </row>
    <row r="22" spans="1:9" ht="15" customHeight="1">
      <c r="A22" s="100" t="s">
        <v>143</v>
      </c>
      <c r="B22" s="208">
        <v>0</v>
      </c>
      <c r="C22" s="44">
        <v>0</v>
      </c>
      <c r="D22" s="208">
        <v>0</v>
      </c>
      <c r="E22" s="44">
        <v>0</v>
      </c>
      <c r="F22" s="208">
        <v>0</v>
      </c>
      <c r="G22" s="44">
        <v>0</v>
      </c>
      <c r="H22" s="675" t="s">
        <v>163</v>
      </c>
      <c r="I22" s="531" t="s">
        <v>163</v>
      </c>
    </row>
    <row r="23" spans="1:9" ht="15" customHeight="1">
      <c r="A23" s="100" t="s">
        <v>144</v>
      </c>
      <c r="B23" s="1826" t="s">
        <v>163</v>
      </c>
      <c r="C23" s="1827" t="s">
        <v>163</v>
      </c>
      <c r="D23" s="208">
        <v>0.62</v>
      </c>
      <c r="E23" s="44">
        <v>0.65</v>
      </c>
      <c r="F23" s="208">
        <v>0.57</v>
      </c>
      <c r="G23" s="44">
        <v>0.6</v>
      </c>
      <c r="H23" s="675" t="s">
        <v>163</v>
      </c>
      <c r="I23" s="531" t="s">
        <v>163</v>
      </c>
    </row>
    <row r="24" spans="1:9" ht="15" customHeight="1">
      <c r="A24" s="100" t="s">
        <v>522</v>
      </c>
      <c r="B24" s="208">
        <v>0</v>
      </c>
      <c r="C24" s="44">
        <v>0</v>
      </c>
      <c r="D24" s="208">
        <v>0</v>
      </c>
      <c r="E24" s="44">
        <v>0</v>
      </c>
      <c r="F24" s="208">
        <v>0</v>
      </c>
      <c r="G24" s="44">
        <v>0</v>
      </c>
      <c r="H24" s="529" t="s">
        <v>163</v>
      </c>
      <c r="I24" s="528" t="s">
        <v>163</v>
      </c>
    </row>
    <row r="25" spans="1:9" ht="15" customHeight="1">
      <c r="A25" s="100" t="s">
        <v>136</v>
      </c>
      <c r="B25" s="1826" t="s">
        <v>163</v>
      </c>
      <c r="C25" s="1827" t="s">
        <v>163</v>
      </c>
      <c r="D25" s="208">
        <v>3.64</v>
      </c>
      <c r="E25" s="44">
        <v>3.64</v>
      </c>
      <c r="F25" s="293" t="s">
        <v>25</v>
      </c>
      <c r="G25" s="294" t="s">
        <v>25</v>
      </c>
      <c r="H25" s="529" t="s">
        <v>163</v>
      </c>
      <c r="I25" s="528" t="s">
        <v>163</v>
      </c>
    </row>
    <row r="26" spans="1:9" ht="15" customHeight="1">
      <c r="A26" s="100" t="s">
        <v>137</v>
      </c>
      <c r="B26" s="208">
        <v>0.91</v>
      </c>
      <c r="C26" s="44">
        <v>0.81</v>
      </c>
      <c r="D26" s="208">
        <v>0.51</v>
      </c>
      <c r="E26" s="44">
        <v>0.5</v>
      </c>
      <c r="F26" s="1826" t="s">
        <v>163</v>
      </c>
      <c r="G26" s="1827" t="s">
        <v>163</v>
      </c>
      <c r="H26" s="529" t="s">
        <v>163</v>
      </c>
      <c r="I26" s="528" t="s">
        <v>163</v>
      </c>
    </row>
    <row r="27" spans="1:9" ht="15" customHeight="1" thickBot="1">
      <c r="A27" s="526" t="s">
        <v>138</v>
      </c>
      <c r="B27" s="1828" t="s">
        <v>163</v>
      </c>
      <c r="C27" s="1829" t="s">
        <v>163</v>
      </c>
      <c r="D27" s="1830">
        <v>0</v>
      </c>
      <c r="E27" s="1831">
        <v>1.5</v>
      </c>
      <c r="F27" s="1828" t="s">
        <v>163</v>
      </c>
      <c r="G27" s="1829" t="s">
        <v>163</v>
      </c>
      <c r="H27" s="677" t="s">
        <v>163</v>
      </c>
      <c r="I27" s="545" t="s">
        <v>163</v>
      </c>
    </row>
    <row r="28" ht="15" customHeight="1">
      <c r="A28" s="234" t="s">
        <v>739</v>
      </c>
    </row>
    <row r="29" ht="15.75" customHeight="1">
      <c r="A29" s="237" t="s">
        <v>496</v>
      </c>
    </row>
    <row r="30" ht="15" customHeight="1"/>
  </sheetData>
  <mergeCells count="6">
    <mergeCell ref="A1:I1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 topLeftCell="A22">
      <selection activeCell="P1" sqref="P1:P1048576"/>
    </sheetView>
  </sheetViews>
  <sheetFormatPr defaultColWidth="8.8515625" defaultRowHeight="12.75"/>
  <cols>
    <col min="1" max="1" width="39.57421875" style="3" customWidth="1"/>
    <col min="2" max="2" width="6.8515625" style="10" customWidth="1"/>
    <col min="3" max="3" width="6.421875" style="3" customWidth="1"/>
    <col min="4" max="6" width="5.421875" style="3" customWidth="1"/>
    <col min="7" max="7" width="5.7109375" style="3" customWidth="1"/>
    <col min="8" max="8" width="6.00390625" style="3" customWidth="1"/>
    <col min="9" max="9" width="5.28125" style="3" customWidth="1"/>
    <col min="10" max="10" width="5.421875" style="3" customWidth="1"/>
    <col min="11" max="11" width="5.28125" style="3" customWidth="1"/>
    <col min="12" max="12" width="5.57421875" style="3" customWidth="1"/>
    <col min="13" max="13" width="5.28125" style="3" customWidth="1"/>
    <col min="14" max="14" width="5.421875" style="3" customWidth="1"/>
    <col min="15" max="16384" width="8.8515625" style="3" customWidth="1"/>
  </cols>
  <sheetData>
    <row r="1" spans="1:14" ht="21" customHeight="1" thickBot="1">
      <c r="A1" s="2139" t="s">
        <v>953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N1" s="63" t="s">
        <v>50</v>
      </c>
    </row>
    <row r="2" spans="1:14" ht="15" customHeight="1" thickBot="1">
      <c r="A2" s="607" t="s">
        <v>20</v>
      </c>
      <c r="B2" s="93" t="s">
        <v>1</v>
      </c>
      <c r="C2" s="93" t="s">
        <v>529</v>
      </c>
      <c r="D2" s="93" t="s">
        <v>530</v>
      </c>
      <c r="E2" s="93" t="s">
        <v>531</v>
      </c>
      <c r="F2" s="93" t="s">
        <v>532</v>
      </c>
      <c r="G2" s="93" t="s">
        <v>37</v>
      </c>
      <c r="H2" s="93" t="s">
        <v>534</v>
      </c>
      <c r="I2" s="93" t="s">
        <v>535</v>
      </c>
      <c r="J2" s="93" t="s">
        <v>536</v>
      </c>
      <c r="K2" s="93" t="s">
        <v>537</v>
      </c>
      <c r="L2" s="93" t="s">
        <v>538</v>
      </c>
      <c r="M2" s="93" t="s">
        <v>539</v>
      </c>
      <c r="N2" s="94" t="s">
        <v>540</v>
      </c>
    </row>
    <row r="3" spans="1:14" ht="15" customHeight="1">
      <c r="A3" s="2102" t="s">
        <v>587</v>
      </c>
      <c r="B3" s="609">
        <v>2008</v>
      </c>
      <c r="C3" s="1778">
        <v>0</v>
      </c>
      <c r="D3" s="1802">
        <v>0</v>
      </c>
      <c r="E3" s="1802">
        <v>0</v>
      </c>
      <c r="F3" s="1802">
        <v>0</v>
      </c>
      <c r="G3" s="1802">
        <v>0</v>
      </c>
      <c r="H3" s="1802">
        <v>0</v>
      </c>
      <c r="I3" s="1802">
        <v>30</v>
      </c>
      <c r="J3" s="1802">
        <v>40</v>
      </c>
      <c r="K3" s="1802">
        <v>30</v>
      </c>
      <c r="L3" s="1802">
        <v>0</v>
      </c>
      <c r="M3" s="1802">
        <v>0</v>
      </c>
      <c r="N3" s="1803">
        <v>0</v>
      </c>
    </row>
    <row r="4" spans="1:14" ht="15" customHeight="1" thickBot="1">
      <c r="A4" s="2103"/>
      <c r="B4" s="610">
        <v>2009</v>
      </c>
      <c r="C4" s="1780">
        <v>0</v>
      </c>
      <c r="D4" s="1473">
        <v>0</v>
      </c>
      <c r="E4" s="1473">
        <v>0</v>
      </c>
      <c r="F4" s="1473">
        <v>0</v>
      </c>
      <c r="G4" s="1473">
        <v>0</v>
      </c>
      <c r="H4" s="1473">
        <v>0</v>
      </c>
      <c r="I4" s="1473">
        <v>35</v>
      </c>
      <c r="J4" s="1473">
        <v>40</v>
      </c>
      <c r="K4" s="1473">
        <v>25</v>
      </c>
      <c r="L4" s="1473">
        <v>0</v>
      </c>
      <c r="M4" s="1473">
        <v>0</v>
      </c>
      <c r="N4" s="297">
        <v>0</v>
      </c>
    </row>
    <row r="5" spans="1:14" ht="15" customHeight="1">
      <c r="A5" s="2086" t="s">
        <v>588</v>
      </c>
      <c r="B5" s="609">
        <v>2008</v>
      </c>
      <c r="C5" s="1801">
        <v>10</v>
      </c>
      <c r="D5" s="1802">
        <v>5</v>
      </c>
      <c r="E5" s="1802">
        <v>5</v>
      </c>
      <c r="F5" s="1802">
        <v>5</v>
      </c>
      <c r="G5" s="1802">
        <v>5</v>
      </c>
      <c r="H5" s="1802">
        <v>5</v>
      </c>
      <c r="I5" s="1802">
        <v>5</v>
      </c>
      <c r="J5" s="1802">
        <v>5</v>
      </c>
      <c r="K5" s="1802">
        <v>5</v>
      </c>
      <c r="L5" s="1802">
        <v>10</v>
      </c>
      <c r="M5" s="1802">
        <v>15</v>
      </c>
      <c r="N5" s="1803">
        <v>25</v>
      </c>
    </row>
    <row r="6" spans="1:14" ht="15" customHeight="1" thickBot="1">
      <c r="A6" s="2087"/>
      <c r="B6" s="610">
        <v>2009</v>
      </c>
      <c r="C6" s="404">
        <v>10</v>
      </c>
      <c r="D6" s="1832">
        <v>5</v>
      </c>
      <c r="E6" s="1832">
        <v>5</v>
      </c>
      <c r="F6" s="1832">
        <v>5</v>
      </c>
      <c r="G6" s="1832">
        <v>5</v>
      </c>
      <c r="H6" s="1832">
        <v>5</v>
      </c>
      <c r="I6" s="1832">
        <v>5</v>
      </c>
      <c r="J6" s="1832">
        <v>2.5</v>
      </c>
      <c r="K6" s="1832">
        <v>2.5</v>
      </c>
      <c r="L6" s="1832">
        <v>15</v>
      </c>
      <c r="M6" s="1832">
        <v>20</v>
      </c>
      <c r="N6" s="1031">
        <v>20</v>
      </c>
    </row>
    <row r="7" spans="1:14" ht="15" customHeight="1">
      <c r="A7" s="2273" t="s">
        <v>565</v>
      </c>
      <c r="B7" s="611">
        <v>2008</v>
      </c>
      <c r="C7" s="1833">
        <v>0</v>
      </c>
      <c r="D7" s="608">
        <v>0</v>
      </c>
      <c r="E7" s="608">
        <v>0</v>
      </c>
      <c r="F7" s="608">
        <v>0</v>
      </c>
      <c r="G7" s="608">
        <v>0</v>
      </c>
      <c r="H7" s="608">
        <v>0</v>
      </c>
      <c r="I7" s="608">
        <v>0</v>
      </c>
      <c r="J7" s="608">
        <v>0</v>
      </c>
      <c r="K7" s="608">
        <v>0</v>
      </c>
      <c r="L7" s="608">
        <v>30</v>
      </c>
      <c r="M7" s="608">
        <v>70</v>
      </c>
      <c r="N7" s="1834">
        <v>0</v>
      </c>
    </row>
    <row r="8" spans="1:14" ht="15" customHeight="1" thickBot="1">
      <c r="A8" s="2274"/>
      <c r="B8" s="612">
        <v>2009</v>
      </c>
      <c r="C8" s="404">
        <v>0</v>
      </c>
      <c r="D8" s="1832">
        <v>0</v>
      </c>
      <c r="E8" s="1832">
        <v>0</v>
      </c>
      <c r="F8" s="1832">
        <v>0</v>
      </c>
      <c r="G8" s="1832">
        <v>0</v>
      </c>
      <c r="H8" s="1832">
        <v>0</v>
      </c>
      <c r="I8" s="1832">
        <v>0</v>
      </c>
      <c r="J8" s="1832">
        <v>0</v>
      </c>
      <c r="K8" s="1832">
        <v>0</v>
      </c>
      <c r="L8" s="1832">
        <v>30</v>
      </c>
      <c r="M8" s="1832">
        <v>70</v>
      </c>
      <c r="N8" s="1031">
        <v>0</v>
      </c>
    </row>
    <row r="9" spans="1:14" ht="13.2" customHeight="1">
      <c r="A9" s="2086" t="s">
        <v>132</v>
      </c>
      <c r="B9" s="611">
        <v>2008</v>
      </c>
      <c r="C9" s="2091" t="s">
        <v>425</v>
      </c>
      <c r="D9" s="2092"/>
      <c r="E9" s="2092"/>
      <c r="F9" s="2092"/>
      <c r="G9" s="2092"/>
      <c r="H9" s="2092"/>
      <c r="I9" s="2092"/>
      <c r="J9" s="2092"/>
      <c r="K9" s="2092"/>
      <c r="L9" s="2092"/>
      <c r="M9" s="2092"/>
      <c r="N9" s="2093"/>
    </row>
    <row r="10" spans="1:14" ht="13.2" customHeight="1" thickBot="1">
      <c r="A10" s="2087"/>
      <c r="B10" s="612">
        <v>2009</v>
      </c>
      <c r="C10" s="2088" t="s">
        <v>425</v>
      </c>
      <c r="D10" s="2089"/>
      <c r="E10" s="2089"/>
      <c r="F10" s="2089"/>
      <c r="G10" s="2089"/>
      <c r="H10" s="2089"/>
      <c r="I10" s="2089"/>
      <c r="J10" s="2089"/>
      <c r="K10" s="2089"/>
      <c r="L10" s="2089"/>
      <c r="M10" s="2089"/>
      <c r="N10" s="2090"/>
    </row>
    <row r="11" spans="1:14" ht="13.2" customHeight="1">
      <c r="A11" s="2102" t="s">
        <v>139</v>
      </c>
      <c r="B11" s="611">
        <v>2008</v>
      </c>
      <c r="C11" s="616">
        <v>11.55</v>
      </c>
      <c r="D11" s="608">
        <v>25.2</v>
      </c>
      <c r="E11" s="608">
        <v>42.54</v>
      </c>
      <c r="F11" s="608">
        <v>18.22</v>
      </c>
      <c r="G11" s="608">
        <v>0</v>
      </c>
      <c r="H11" s="608">
        <v>0</v>
      </c>
      <c r="I11" s="608">
        <v>0</v>
      </c>
      <c r="J11" s="608">
        <v>0</v>
      </c>
      <c r="K11" s="608">
        <v>0</v>
      </c>
      <c r="L11" s="608">
        <v>0</v>
      </c>
      <c r="M11" s="608">
        <v>0.84</v>
      </c>
      <c r="N11" s="1834">
        <v>1.65</v>
      </c>
    </row>
    <row r="12" spans="1:14" ht="13.2" customHeight="1" thickBot="1">
      <c r="A12" s="2103"/>
      <c r="B12" s="612">
        <v>2009</v>
      </c>
      <c r="C12" s="563">
        <v>0</v>
      </c>
      <c r="D12" s="1473">
        <v>0</v>
      </c>
      <c r="E12" s="1473">
        <v>0</v>
      </c>
      <c r="F12" s="1473">
        <v>0</v>
      </c>
      <c r="G12" s="1473">
        <v>0</v>
      </c>
      <c r="H12" s="1473">
        <v>0</v>
      </c>
      <c r="I12" s="1473">
        <v>0</v>
      </c>
      <c r="J12" s="1473">
        <v>0</v>
      </c>
      <c r="K12" s="1473">
        <v>0</v>
      </c>
      <c r="L12" s="1473">
        <v>0</v>
      </c>
      <c r="M12" s="1473">
        <v>0</v>
      </c>
      <c r="N12" s="297">
        <v>0</v>
      </c>
    </row>
    <row r="13" spans="1:14" ht="13.2" customHeight="1">
      <c r="A13" s="2296" t="s">
        <v>145</v>
      </c>
      <c r="B13" s="611">
        <v>2008</v>
      </c>
      <c r="C13" s="1801">
        <v>7</v>
      </c>
      <c r="D13" s="1802">
        <v>4</v>
      </c>
      <c r="E13" s="1802">
        <v>3</v>
      </c>
      <c r="F13" s="1802">
        <v>3</v>
      </c>
      <c r="G13" s="1802">
        <v>10</v>
      </c>
      <c r="H13" s="1802">
        <v>2</v>
      </c>
      <c r="I13" s="1802">
        <v>2</v>
      </c>
      <c r="J13" s="1802">
        <v>3</v>
      </c>
      <c r="K13" s="1802">
        <v>2</v>
      </c>
      <c r="L13" s="1802">
        <v>2</v>
      </c>
      <c r="M13" s="1802">
        <v>53</v>
      </c>
      <c r="N13" s="1803">
        <v>9</v>
      </c>
    </row>
    <row r="14" spans="1:14" ht="13.2" customHeight="1" thickBot="1">
      <c r="A14" s="2297"/>
      <c r="B14" s="612">
        <v>2009</v>
      </c>
      <c r="C14" s="296">
        <v>3</v>
      </c>
      <c r="D14" s="1473">
        <v>1</v>
      </c>
      <c r="E14" s="1473">
        <v>4</v>
      </c>
      <c r="F14" s="1473">
        <v>3</v>
      </c>
      <c r="G14" s="1473">
        <v>10</v>
      </c>
      <c r="H14" s="1473">
        <v>2</v>
      </c>
      <c r="I14" s="1473">
        <v>2</v>
      </c>
      <c r="J14" s="1473">
        <v>3</v>
      </c>
      <c r="K14" s="1473">
        <v>4</v>
      </c>
      <c r="L14" s="1473">
        <v>5</v>
      </c>
      <c r="M14" s="1473">
        <v>48</v>
      </c>
      <c r="N14" s="297">
        <v>15</v>
      </c>
    </row>
    <row r="15" spans="1:14" ht="13.2" customHeight="1">
      <c r="A15" s="2298" t="s">
        <v>568</v>
      </c>
      <c r="B15" s="609">
        <v>2008</v>
      </c>
      <c r="C15" s="1801">
        <v>0</v>
      </c>
      <c r="D15" s="1802">
        <v>0</v>
      </c>
      <c r="E15" s="1802">
        <v>0</v>
      </c>
      <c r="F15" s="1802">
        <v>0</v>
      </c>
      <c r="G15" s="1802">
        <v>0</v>
      </c>
      <c r="H15" s="1802">
        <v>0</v>
      </c>
      <c r="I15" s="1802">
        <v>0</v>
      </c>
      <c r="J15" s="1802">
        <v>0</v>
      </c>
      <c r="K15" s="1802">
        <v>0</v>
      </c>
      <c r="L15" s="1802">
        <v>30</v>
      </c>
      <c r="M15" s="1802">
        <v>70</v>
      </c>
      <c r="N15" s="1803">
        <v>0</v>
      </c>
    </row>
    <row r="16" spans="1:14" ht="13.2" customHeight="1" thickBot="1">
      <c r="A16" s="2299"/>
      <c r="B16" s="610">
        <v>2009</v>
      </c>
      <c r="C16" s="296">
        <v>0</v>
      </c>
      <c r="D16" s="1473">
        <v>0</v>
      </c>
      <c r="E16" s="1473">
        <v>0</v>
      </c>
      <c r="F16" s="1473">
        <v>0</v>
      </c>
      <c r="G16" s="1473">
        <v>0</v>
      </c>
      <c r="H16" s="1473">
        <v>0</v>
      </c>
      <c r="I16" s="1473">
        <v>0</v>
      </c>
      <c r="J16" s="1473">
        <v>0</v>
      </c>
      <c r="K16" s="1473">
        <v>0</v>
      </c>
      <c r="L16" s="1473">
        <v>30</v>
      </c>
      <c r="M16" s="1473">
        <v>70</v>
      </c>
      <c r="N16" s="297">
        <v>0</v>
      </c>
    </row>
    <row r="17" spans="1:14" ht="13.2" customHeight="1">
      <c r="A17" s="2086" t="s">
        <v>141</v>
      </c>
      <c r="B17" s="611">
        <v>2008</v>
      </c>
      <c r="C17" s="1833">
        <v>0</v>
      </c>
      <c r="D17" s="608">
        <v>0</v>
      </c>
      <c r="E17" s="608">
        <v>0</v>
      </c>
      <c r="F17" s="608">
        <v>0</v>
      </c>
      <c r="G17" s="608">
        <v>0</v>
      </c>
      <c r="H17" s="608">
        <v>0</v>
      </c>
      <c r="I17" s="608">
        <v>0</v>
      </c>
      <c r="J17" s="608">
        <v>0</v>
      </c>
      <c r="K17" s="608">
        <v>0</v>
      </c>
      <c r="L17" s="608">
        <v>30</v>
      </c>
      <c r="M17" s="608">
        <v>70</v>
      </c>
      <c r="N17" s="1834">
        <v>0</v>
      </c>
    </row>
    <row r="18" spans="1:14" ht="13.2" customHeight="1" thickBot="1">
      <c r="A18" s="2087"/>
      <c r="B18" s="615">
        <v>2009</v>
      </c>
      <c r="C18" s="404">
        <v>0</v>
      </c>
      <c r="D18" s="1832">
        <v>0</v>
      </c>
      <c r="E18" s="1832">
        <v>0</v>
      </c>
      <c r="F18" s="1832">
        <v>0</v>
      </c>
      <c r="G18" s="1832">
        <v>0</v>
      </c>
      <c r="H18" s="1832">
        <v>0</v>
      </c>
      <c r="I18" s="1832">
        <v>0</v>
      </c>
      <c r="J18" s="1832">
        <v>0</v>
      </c>
      <c r="K18" s="1832">
        <v>0</v>
      </c>
      <c r="L18" s="1832">
        <v>30</v>
      </c>
      <c r="M18" s="1832">
        <v>70</v>
      </c>
      <c r="N18" s="1031">
        <v>0</v>
      </c>
    </row>
    <row r="19" spans="1:14" ht="13.2" customHeight="1">
      <c r="A19" s="2084" t="s">
        <v>520</v>
      </c>
      <c r="B19" s="611">
        <v>2008</v>
      </c>
      <c r="C19" s="1801">
        <v>0</v>
      </c>
      <c r="D19" s="1802">
        <v>0</v>
      </c>
      <c r="E19" s="1802">
        <v>0</v>
      </c>
      <c r="F19" s="1802">
        <v>0</v>
      </c>
      <c r="G19" s="1802">
        <v>0</v>
      </c>
      <c r="H19" s="1802">
        <v>0</v>
      </c>
      <c r="I19" s="1802">
        <v>0</v>
      </c>
      <c r="J19" s="1802">
        <v>0</v>
      </c>
      <c r="K19" s="1802">
        <v>0</v>
      </c>
      <c r="L19" s="1802">
        <v>0</v>
      </c>
      <c r="M19" s="1802">
        <v>0</v>
      </c>
      <c r="N19" s="1803">
        <v>0</v>
      </c>
    </row>
    <row r="20" spans="1:14" ht="13.2" customHeight="1" thickBot="1">
      <c r="A20" s="2085"/>
      <c r="B20" s="615">
        <v>2009</v>
      </c>
      <c r="C20" s="404">
        <v>0</v>
      </c>
      <c r="D20" s="1832">
        <v>0</v>
      </c>
      <c r="E20" s="1832">
        <v>0</v>
      </c>
      <c r="F20" s="1832">
        <v>0</v>
      </c>
      <c r="G20" s="1832">
        <v>0</v>
      </c>
      <c r="H20" s="1832">
        <v>0</v>
      </c>
      <c r="I20" s="1832">
        <v>0</v>
      </c>
      <c r="J20" s="1832">
        <v>0</v>
      </c>
      <c r="K20" s="1832">
        <v>0</v>
      </c>
      <c r="L20" s="1832">
        <v>0</v>
      </c>
      <c r="M20" s="1832">
        <v>0</v>
      </c>
      <c r="N20" s="1031">
        <v>0</v>
      </c>
    </row>
    <row r="21" spans="1:14" ht="13.2" customHeight="1">
      <c r="A21" s="2102" t="s">
        <v>521</v>
      </c>
      <c r="B21" s="611">
        <v>2008</v>
      </c>
      <c r="C21" s="1801">
        <v>0</v>
      </c>
      <c r="D21" s="1802">
        <v>0</v>
      </c>
      <c r="E21" s="1802">
        <v>0</v>
      </c>
      <c r="F21" s="1802">
        <v>0</v>
      </c>
      <c r="G21" s="1802">
        <v>0</v>
      </c>
      <c r="H21" s="1802">
        <v>0</v>
      </c>
      <c r="I21" s="1802">
        <v>0</v>
      </c>
      <c r="J21" s="1802">
        <v>0</v>
      </c>
      <c r="K21" s="1802">
        <v>0</v>
      </c>
      <c r="L21" s="1802">
        <v>0</v>
      </c>
      <c r="M21" s="1802">
        <v>0</v>
      </c>
      <c r="N21" s="1803">
        <v>0</v>
      </c>
    </row>
    <row r="22" spans="1:14" ht="13.2" customHeight="1" thickBot="1">
      <c r="A22" s="2103"/>
      <c r="B22" s="615">
        <v>2009</v>
      </c>
      <c r="C22" s="296">
        <v>0</v>
      </c>
      <c r="D22" s="1473">
        <v>0</v>
      </c>
      <c r="E22" s="1473">
        <v>0</v>
      </c>
      <c r="F22" s="1473">
        <v>0</v>
      </c>
      <c r="G22" s="1473">
        <v>0</v>
      </c>
      <c r="H22" s="1473">
        <v>0</v>
      </c>
      <c r="I22" s="1473">
        <v>0</v>
      </c>
      <c r="J22" s="1473">
        <v>0</v>
      </c>
      <c r="K22" s="1473">
        <v>0</v>
      </c>
      <c r="L22" s="1473">
        <v>0</v>
      </c>
      <c r="M22" s="1473">
        <v>0</v>
      </c>
      <c r="N22" s="297">
        <v>0</v>
      </c>
    </row>
    <row r="23" spans="1:14" ht="13.2" customHeight="1">
      <c r="A23" s="2102" t="s">
        <v>569</v>
      </c>
      <c r="B23" s="611">
        <v>2008</v>
      </c>
      <c r="C23" s="1833">
        <v>0</v>
      </c>
      <c r="D23" s="608">
        <v>0</v>
      </c>
      <c r="E23" s="608">
        <v>0</v>
      </c>
      <c r="F23" s="608">
        <v>0</v>
      </c>
      <c r="G23" s="608">
        <v>0</v>
      </c>
      <c r="H23" s="608">
        <v>0</v>
      </c>
      <c r="I23" s="608">
        <v>0</v>
      </c>
      <c r="J23" s="608">
        <v>0</v>
      </c>
      <c r="K23" s="608">
        <v>0</v>
      </c>
      <c r="L23" s="608">
        <v>30</v>
      </c>
      <c r="M23" s="608">
        <v>70</v>
      </c>
      <c r="N23" s="1834">
        <v>0</v>
      </c>
    </row>
    <row r="24" spans="1:14" ht="13.2" customHeight="1" thickBot="1">
      <c r="A24" s="2103"/>
      <c r="B24" s="613">
        <v>2009</v>
      </c>
      <c r="C24" s="404">
        <v>0</v>
      </c>
      <c r="D24" s="1832">
        <v>0</v>
      </c>
      <c r="E24" s="1832">
        <v>0</v>
      </c>
      <c r="F24" s="1832">
        <v>0</v>
      </c>
      <c r="G24" s="1832">
        <v>0</v>
      </c>
      <c r="H24" s="1832">
        <v>0</v>
      </c>
      <c r="I24" s="1832">
        <v>0</v>
      </c>
      <c r="J24" s="1832">
        <v>0</v>
      </c>
      <c r="K24" s="1832">
        <v>0</v>
      </c>
      <c r="L24" s="1832">
        <v>30</v>
      </c>
      <c r="M24" s="1832">
        <v>70</v>
      </c>
      <c r="N24" s="1031">
        <v>0</v>
      </c>
    </row>
    <row r="25" spans="1:14" ht="13.2" customHeight="1">
      <c r="A25" s="2104" t="s">
        <v>133</v>
      </c>
      <c r="B25" s="1126">
        <v>2008</v>
      </c>
      <c r="C25" s="1801">
        <v>0</v>
      </c>
      <c r="D25" s="1802">
        <v>0</v>
      </c>
      <c r="E25" s="1802">
        <v>0</v>
      </c>
      <c r="F25" s="1802">
        <v>0</v>
      </c>
      <c r="G25" s="1802">
        <v>20</v>
      </c>
      <c r="H25" s="1802">
        <v>80</v>
      </c>
      <c r="I25" s="1802">
        <v>0</v>
      </c>
      <c r="J25" s="1802">
        <v>0</v>
      </c>
      <c r="K25" s="1802">
        <v>0</v>
      </c>
      <c r="L25" s="1802">
        <v>0</v>
      </c>
      <c r="M25" s="1802">
        <v>0</v>
      </c>
      <c r="N25" s="1803">
        <v>0</v>
      </c>
    </row>
    <row r="26" spans="1:14" ht="13.2" customHeight="1" thickBot="1">
      <c r="A26" s="2105"/>
      <c r="B26" s="610">
        <v>2009</v>
      </c>
      <c r="C26" s="296">
        <v>0</v>
      </c>
      <c r="D26" s="1473">
        <v>0</v>
      </c>
      <c r="E26" s="1473">
        <v>0</v>
      </c>
      <c r="F26" s="1473">
        <v>0</v>
      </c>
      <c r="G26" s="1473">
        <v>0</v>
      </c>
      <c r="H26" s="1473">
        <v>0</v>
      </c>
      <c r="I26" s="1473">
        <v>0</v>
      </c>
      <c r="J26" s="1473">
        <v>0</v>
      </c>
      <c r="K26" s="1473">
        <v>0</v>
      </c>
      <c r="L26" s="1473">
        <v>0</v>
      </c>
      <c r="M26" s="1473">
        <v>0</v>
      </c>
      <c r="N26" s="297">
        <v>0</v>
      </c>
    </row>
    <row r="27" spans="1:14" ht="13.2" customHeight="1">
      <c r="A27" s="2086" t="s">
        <v>589</v>
      </c>
      <c r="B27" s="611">
        <v>2008</v>
      </c>
      <c r="C27" s="1835">
        <v>5</v>
      </c>
      <c r="D27" s="1836">
        <v>10</v>
      </c>
      <c r="E27" s="1836">
        <v>10</v>
      </c>
      <c r="F27" s="1836">
        <v>10</v>
      </c>
      <c r="G27" s="1836">
        <v>15</v>
      </c>
      <c r="H27" s="1836">
        <v>20</v>
      </c>
      <c r="I27" s="1836">
        <v>20</v>
      </c>
      <c r="J27" s="1836">
        <v>8</v>
      </c>
      <c r="K27" s="1836">
        <v>0</v>
      </c>
      <c r="L27" s="1836">
        <v>0</v>
      </c>
      <c r="M27" s="1836">
        <v>0</v>
      </c>
      <c r="N27" s="1837">
        <v>2</v>
      </c>
    </row>
    <row r="28" spans="1:14" ht="13.2" customHeight="1" thickBot="1">
      <c r="A28" s="2087"/>
      <c r="B28" s="612">
        <v>2009</v>
      </c>
      <c r="C28" s="1780">
        <v>5</v>
      </c>
      <c r="D28" s="1838">
        <v>5</v>
      </c>
      <c r="E28" s="1838">
        <v>10</v>
      </c>
      <c r="F28" s="1838">
        <v>15</v>
      </c>
      <c r="G28" s="1838">
        <v>20</v>
      </c>
      <c r="H28" s="1838">
        <v>20</v>
      </c>
      <c r="I28" s="1838">
        <v>15</v>
      </c>
      <c r="J28" s="1838">
        <v>8</v>
      </c>
      <c r="K28" s="1838">
        <v>0</v>
      </c>
      <c r="L28" s="1838">
        <v>0</v>
      </c>
      <c r="M28" s="1838">
        <v>0</v>
      </c>
      <c r="N28" s="1839">
        <v>2</v>
      </c>
    </row>
    <row r="29" spans="1:14" ht="13.2" customHeight="1">
      <c r="A29" s="2086" t="s">
        <v>590</v>
      </c>
      <c r="B29" s="611">
        <v>2008</v>
      </c>
      <c r="C29" s="1778">
        <v>0</v>
      </c>
      <c r="D29" s="1840">
        <v>0</v>
      </c>
      <c r="E29" s="1840">
        <v>0</v>
      </c>
      <c r="F29" s="1840">
        <v>0</v>
      </c>
      <c r="G29" s="1840">
        <v>0</v>
      </c>
      <c r="H29" s="1840">
        <v>0</v>
      </c>
      <c r="I29" s="1840">
        <v>0</v>
      </c>
      <c r="J29" s="1840">
        <v>0</v>
      </c>
      <c r="K29" s="1840">
        <v>0</v>
      </c>
      <c r="L29" s="1840">
        <v>0</v>
      </c>
      <c r="M29" s="1840">
        <v>0</v>
      </c>
      <c r="N29" s="1779">
        <v>0</v>
      </c>
    </row>
    <row r="30" spans="1:14" ht="13.2" customHeight="1" thickBot="1">
      <c r="A30" s="2087"/>
      <c r="B30" s="612">
        <v>2009</v>
      </c>
      <c r="C30" s="1780">
        <v>0</v>
      </c>
      <c r="D30" s="1838">
        <v>0</v>
      </c>
      <c r="E30" s="1838">
        <v>0</v>
      </c>
      <c r="F30" s="1838">
        <v>0</v>
      </c>
      <c r="G30" s="1838">
        <v>0</v>
      </c>
      <c r="H30" s="1838">
        <v>0</v>
      </c>
      <c r="I30" s="1838">
        <v>0</v>
      </c>
      <c r="J30" s="1838">
        <v>0</v>
      </c>
      <c r="K30" s="1838">
        <v>0</v>
      </c>
      <c r="L30" s="1838">
        <v>0</v>
      </c>
      <c r="M30" s="1838">
        <v>0</v>
      </c>
      <c r="N30" s="1839">
        <v>0</v>
      </c>
    </row>
    <row r="31" spans="1:14" ht="13.2" customHeight="1">
      <c r="A31" s="2086" t="s">
        <v>591</v>
      </c>
      <c r="B31" s="611">
        <v>2008</v>
      </c>
      <c r="C31" s="1841">
        <v>10</v>
      </c>
      <c r="D31" s="1836">
        <v>20</v>
      </c>
      <c r="E31" s="1836">
        <v>35</v>
      </c>
      <c r="F31" s="1836">
        <v>35</v>
      </c>
      <c r="G31" s="1836">
        <v>0</v>
      </c>
      <c r="H31" s="1836">
        <v>0</v>
      </c>
      <c r="I31" s="1836">
        <v>0</v>
      </c>
      <c r="J31" s="1836">
        <v>0</v>
      </c>
      <c r="K31" s="1836">
        <v>0</v>
      </c>
      <c r="L31" s="1836">
        <v>0</v>
      </c>
      <c r="M31" s="1836">
        <v>0</v>
      </c>
      <c r="N31" s="1837">
        <v>0</v>
      </c>
    </row>
    <row r="32" spans="1:14" ht="13.2" customHeight="1" thickBot="1">
      <c r="A32" s="2087"/>
      <c r="B32" s="612">
        <v>2009</v>
      </c>
      <c r="C32" s="1842">
        <v>15</v>
      </c>
      <c r="D32" s="1843">
        <v>25</v>
      </c>
      <c r="E32" s="1843">
        <v>30</v>
      </c>
      <c r="F32" s="1843">
        <v>30</v>
      </c>
      <c r="G32" s="1843">
        <v>0</v>
      </c>
      <c r="H32" s="1843">
        <v>0</v>
      </c>
      <c r="I32" s="1843">
        <v>0</v>
      </c>
      <c r="J32" s="1843">
        <v>0</v>
      </c>
      <c r="K32" s="1843">
        <v>0</v>
      </c>
      <c r="L32" s="1843">
        <v>0</v>
      </c>
      <c r="M32" s="1843">
        <v>0</v>
      </c>
      <c r="N32" s="1844">
        <v>0</v>
      </c>
    </row>
    <row r="33" spans="1:14" ht="13.2" customHeight="1">
      <c r="A33" s="363" t="s">
        <v>135</v>
      </c>
      <c r="B33" s="611">
        <v>2008</v>
      </c>
      <c r="C33" s="2303" t="s">
        <v>25</v>
      </c>
      <c r="D33" s="2304"/>
      <c r="E33" s="2304"/>
      <c r="F33" s="2304"/>
      <c r="G33" s="2304"/>
      <c r="H33" s="2304"/>
      <c r="I33" s="2304"/>
      <c r="J33" s="2304"/>
      <c r="K33" s="2304"/>
      <c r="L33" s="2304"/>
      <c r="M33" s="2304"/>
      <c r="N33" s="2305"/>
    </row>
    <row r="34" spans="1:14" ht="13.2" customHeight="1" thickBot="1">
      <c r="A34" s="1702"/>
      <c r="B34" s="612">
        <v>2009</v>
      </c>
      <c r="C34" s="2300" t="s">
        <v>25</v>
      </c>
      <c r="D34" s="2301"/>
      <c r="E34" s="2301"/>
      <c r="F34" s="2301"/>
      <c r="G34" s="2301"/>
      <c r="H34" s="2301"/>
      <c r="I34" s="2301"/>
      <c r="J34" s="2301"/>
      <c r="K34" s="2301"/>
      <c r="L34" s="2301"/>
      <c r="M34" s="2301"/>
      <c r="N34" s="2302"/>
    </row>
    <row r="35" spans="1:14" ht="13.2" customHeight="1">
      <c r="A35" s="363" t="s">
        <v>142</v>
      </c>
      <c r="B35" s="611">
        <v>2008</v>
      </c>
      <c r="C35" s="2303" t="s">
        <v>25</v>
      </c>
      <c r="D35" s="2304"/>
      <c r="E35" s="2304"/>
      <c r="F35" s="2304"/>
      <c r="G35" s="2304"/>
      <c r="H35" s="2304"/>
      <c r="I35" s="2304"/>
      <c r="J35" s="2304"/>
      <c r="K35" s="2304"/>
      <c r="L35" s="2304"/>
      <c r="M35" s="2304"/>
      <c r="N35" s="2305"/>
    </row>
    <row r="36" spans="1:14" ht="13.2" customHeight="1" thickBot="1">
      <c r="A36" s="1702"/>
      <c r="B36" s="612">
        <v>2009</v>
      </c>
      <c r="C36" s="2300" t="s">
        <v>25</v>
      </c>
      <c r="D36" s="2301"/>
      <c r="E36" s="2301"/>
      <c r="F36" s="2301"/>
      <c r="G36" s="2301"/>
      <c r="H36" s="2301"/>
      <c r="I36" s="2301"/>
      <c r="J36" s="2301"/>
      <c r="K36" s="2301"/>
      <c r="L36" s="2301"/>
      <c r="M36" s="2301"/>
      <c r="N36" s="2302"/>
    </row>
    <row r="37" spans="1:14" ht="13.2" customHeight="1">
      <c r="A37" s="363" t="s">
        <v>143</v>
      </c>
      <c r="B37" s="611">
        <v>2008</v>
      </c>
      <c r="C37" s="1778">
        <v>0</v>
      </c>
      <c r="D37" s="1840">
        <v>0</v>
      </c>
      <c r="E37" s="1840">
        <v>0</v>
      </c>
      <c r="F37" s="1840">
        <v>0</v>
      </c>
      <c r="G37" s="1840">
        <v>0</v>
      </c>
      <c r="H37" s="1840">
        <v>0</v>
      </c>
      <c r="I37" s="1840">
        <v>0</v>
      </c>
      <c r="J37" s="1840">
        <v>0</v>
      </c>
      <c r="K37" s="1840">
        <v>0</v>
      </c>
      <c r="L37" s="1840">
        <v>0</v>
      </c>
      <c r="M37" s="1840">
        <v>0</v>
      </c>
      <c r="N37" s="1779">
        <v>0</v>
      </c>
    </row>
    <row r="38" spans="1:14" ht="15" customHeight="1" thickBot="1">
      <c r="A38" s="1702"/>
      <c r="B38" s="612">
        <v>2009</v>
      </c>
      <c r="C38" s="1780">
        <v>0</v>
      </c>
      <c r="D38" s="1838">
        <v>0</v>
      </c>
      <c r="E38" s="1838">
        <v>0</v>
      </c>
      <c r="F38" s="1838">
        <v>0</v>
      </c>
      <c r="G38" s="1838">
        <v>0</v>
      </c>
      <c r="H38" s="1838">
        <v>0</v>
      </c>
      <c r="I38" s="1838">
        <v>0</v>
      </c>
      <c r="J38" s="1838">
        <v>0</v>
      </c>
      <c r="K38" s="1838">
        <v>0</v>
      </c>
      <c r="L38" s="1838">
        <v>0</v>
      </c>
      <c r="M38" s="1838">
        <v>0</v>
      </c>
      <c r="N38" s="1839">
        <v>0</v>
      </c>
    </row>
    <row r="39" spans="1:14" ht="12.75">
      <c r="A39" s="363" t="s">
        <v>144</v>
      </c>
      <c r="B39" s="611">
        <v>2008</v>
      </c>
      <c r="C39" s="1778">
        <v>20</v>
      </c>
      <c r="D39" s="1840">
        <v>10</v>
      </c>
      <c r="E39" s="1840">
        <v>5</v>
      </c>
      <c r="F39" s="1840">
        <v>0</v>
      </c>
      <c r="G39" s="1840">
        <v>0</v>
      </c>
      <c r="H39" s="1840">
        <v>0</v>
      </c>
      <c r="I39" s="1840">
        <v>0</v>
      </c>
      <c r="J39" s="1840">
        <v>0</v>
      </c>
      <c r="K39" s="1840">
        <v>10</v>
      </c>
      <c r="L39" s="1840">
        <v>15</v>
      </c>
      <c r="M39" s="1840">
        <v>20</v>
      </c>
      <c r="N39" s="1779">
        <v>20</v>
      </c>
    </row>
    <row r="40" spans="1:14" ht="13.8" thickBot="1">
      <c r="A40" s="1702"/>
      <c r="B40" s="612">
        <v>2009</v>
      </c>
      <c r="C40" s="1845">
        <v>10</v>
      </c>
      <c r="D40" s="1843">
        <v>10</v>
      </c>
      <c r="E40" s="1843">
        <v>5</v>
      </c>
      <c r="F40" s="1843">
        <v>5</v>
      </c>
      <c r="G40" s="1843">
        <v>5</v>
      </c>
      <c r="H40" s="1843">
        <v>0</v>
      </c>
      <c r="I40" s="1843">
        <v>0</v>
      </c>
      <c r="J40" s="1843">
        <v>0</v>
      </c>
      <c r="K40" s="1843">
        <v>10</v>
      </c>
      <c r="L40" s="1843">
        <v>15</v>
      </c>
      <c r="M40" s="1843">
        <v>20</v>
      </c>
      <c r="N40" s="1844">
        <v>20</v>
      </c>
    </row>
    <row r="41" spans="1:14" ht="12.75">
      <c r="A41" s="1700" t="s">
        <v>522</v>
      </c>
      <c r="B41" s="611">
        <v>2008</v>
      </c>
      <c r="C41" s="1801">
        <v>0</v>
      </c>
      <c r="D41" s="1802">
        <v>0</v>
      </c>
      <c r="E41" s="1802">
        <v>0</v>
      </c>
      <c r="F41" s="1802">
        <v>0</v>
      </c>
      <c r="G41" s="1802">
        <v>0</v>
      </c>
      <c r="H41" s="1802">
        <v>0</v>
      </c>
      <c r="I41" s="1802">
        <v>0</v>
      </c>
      <c r="J41" s="1802">
        <v>0</v>
      </c>
      <c r="K41" s="1802">
        <v>0</v>
      </c>
      <c r="L41" s="1802">
        <v>0</v>
      </c>
      <c r="M41" s="1802">
        <v>0</v>
      </c>
      <c r="N41" s="1803">
        <v>0</v>
      </c>
    </row>
    <row r="42" spans="1:14" ht="13.8" thickBot="1">
      <c r="A42" s="1701"/>
      <c r="B42" s="613">
        <v>2009</v>
      </c>
      <c r="C42" s="296">
        <v>0</v>
      </c>
      <c r="D42" s="1473">
        <v>0</v>
      </c>
      <c r="E42" s="1473">
        <v>0</v>
      </c>
      <c r="F42" s="1473">
        <v>0</v>
      </c>
      <c r="G42" s="1473">
        <v>0</v>
      </c>
      <c r="H42" s="1473">
        <v>0</v>
      </c>
      <c r="I42" s="1473">
        <v>0</v>
      </c>
      <c r="J42" s="1473">
        <v>0</v>
      </c>
      <c r="K42" s="1473">
        <v>0</v>
      </c>
      <c r="L42" s="1473">
        <v>0</v>
      </c>
      <c r="M42" s="1473">
        <v>0</v>
      </c>
      <c r="N42" s="297">
        <v>0</v>
      </c>
    </row>
    <row r="43" spans="1:14" ht="12.75">
      <c r="A43" s="363" t="s">
        <v>136</v>
      </c>
      <c r="B43" s="611">
        <v>2008</v>
      </c>
      <c r="C43" s="1778">
        <v>30</v>
      </c>
      <c r="D43" s="1840">
        <v>15</v>
      </c>
      <c r="E43" s="1840">
        <v>0</v>
      </c>
      <c r="F43" s="1840">
        <v>0</v>
      </c>
      <c r="G43" s="1840">
        <v>0</v>
      </c>
      <c r="H43" s="1840">
        <v>0</v>
      </c>
      <c r="I43" s="1840">
        <v>30</v>
      </c>
      <c r="J43" s="1840">
        <v>25</v>
      </c>
      <c r="K43" s="1840">
        <v>0</v>
      </c>
      <c r="L43" s="1840">
        <v>0</v>
      </c>
      <c r="M43" s="1840">
        <v>0</v>
      </c>
      <c r="N43" s="1779">
        <v>0</v>
      </c>
    </row>
    <row r="44" spans="1:14" ht="13.8" thickBot="1">
      <c r="A44" s="1702"/>
      <c r="B44" s="612">
        <v>2009</v>
      </c>
      <c r="C44" s="1780">
        <v>50</v>
      </c>
      <c r="D44" s="1838">
        <v>0</v>
      </c>
      <c r="E44" s="1838">
        <v>0</v>
      </c>
      <c r="F44" s="1838">
        <v>0</v>
      </c>
      <c r="G44" s="1838">
        <v>0</v>
      </c>
      <c r="H44" s="1838">
        <v>0</v>
      </c>
      <c r="I44" s="1838">
        <v>0</v>
      </c>
      <c r="J44" s="1838">
        <v>50</v>
      </c>
      <c r="K44" s="1838">
        <v>0</v>
      </c>
      <c r="L44" s="1838">
        <v>0</v>
      </c>
      <c r="M44" s="1838">
        <v>0</v>
      </c>
      <c r="N44" s="1839">
        <v>0</v>
      </c>
    </row>
    <row r="45" spans="1:14" ht="12.75">
      <c r="A45" s="363" t="s">
        <v>137</v>
      </c>
      <c r="B45" s="611">
        <v>2008</v>
      </c>
      <c r="C45" s="1841">
        <v>11</v>
      </c>
      <c r="D45" s="1836">
        <v>12</v>
      </c>
      <c r="E45" s="1836">
        <v>10</v>
      </c>
      <c r="F45" s="1836">
        <v>7</v>
      </c>
      <c r="G45" s="1836">
        <v>2</v>
      </c>
      <c r="H45" s="1836">
        <v>0</v>
      </c>
      <c r="I45" s="1836">
        <v>0</v>
      </c>
      <c r="J45" s="1836">
        <v>6</v>
      </c>
      <c r="K45" s="1836">
        <v>10</v>
      </c>
      <c r="L45" s="1836">
        <v>12</v>
      </c>
      <c r="M45" s="1836">
        <v>16</v>
      </c>
      <c r="N45" s="1837">
        <v>14</v>
      </c>
    </row>
    <row r="46" spans="1:14" ht="13.8" thickBot="1">
      <c r="A46" s="1702"/>
      <c r="B46" s="612">
        <v>2009</v>
      </c>
      <c r="C46" s="1842">
        <v>11</v>
      </c>
      <c r="D46" s="1843">
        <v>10</v>
      </c>
      <c r="E46" s="1843">
        <v>9</v>
      </c>
      <c r="F46" s="1843">
        <v>5</v>
      </c>
      <c r="G46" s="1843">
        <v>4</v>
      </c>
      <c r="H46" s="1843">
        <v>2</v>
      </c>
      <c r="I46" s="1843">
        <v>1</v>
      </c>
      <c r="J46" s="1843">
        <v>6</v>
      </c>
      <c r="K46" s="1843">
        <v>11</v>
      </c>
      <c r="L46" s="1843">
        <v>12</v>
      </c>
      <c r="M46" s="1843">
        <v>16</v>
      </c>
      <c r="N46" s="1844">
        <v>13</v>
      </c>
    </row>
    <row r="47" spans="1:14" ht="12.75">
      <c r="A47" s="363" t="s">
        <v>138</v>
      </c>
      <c r="B47" s="611">
        <v>2008</v>
      </c>
      <c r="C47" s="1778">
        <v>0</v>
      </c>
      <c r="D47" s="1840">
        <v>0</v>
      </c>
      <c r="E47" s="1840">
        <v>0</v>
      </c>
      <c r="F47" s="1840">
        <v>0</v>
      </c>
      <c r="G47" s="1840">
        <v>0</v>
      </c>
      <c r="H47" s="1840">
        <v>0</v>
      </c>
      <c r="I47" s="1840">
        <v>0</v>
      </c>
      <c r="J47" s="1840">
        <v>0</v>
      </c>
      <c r="K47" s="1840">
        <v>0</v>
      </c>
      <c r="L47" s="1840">
        <v>0</v>
      </c>
      <c r="M47" s="1840">
        <v>0</v>
      </c>
      <c r="N47" s="1779">
        <v>0</v>
      </c>
    </row>
    <row r="48" spans="1:14" ht="13.8" thickBot="1">
      <c r="A48" s="1702"/>
      <c r="B48" s="612">
        <v>2009</v>
      </c>
      <c r="C48" s="1780">
        <v>0</v>
      </c>
      <c r="D48" s="1838">
        <v>0</v>
      </c>
      <c r="E48" s="1838">
        <v>0</v>
      </c>
      <c r="F48" s="1838">
        <v>0</v>
      </c>
      <c r="G48" s="1838">
        <v>0</v>
      </c>
      <c r="H48" s="1838">
        <v>0</v>
      </c>
      <c r="I48" s="1838">
        <v>75</v>
      </c>
      <c r="J48" s="1838">
        <v>25</v>
      </c>
      <c r="K48" s="1838">
        <v>0</v>
      </c>
      <c r="L48" s="1838">
        <v>0</v>
      </c>
      <c r="M48" s="1838">
        <v>0</v>
      </c>
      <c r="N48" s="1839">
        <v>0</v>
      </c>
    </row>
    <row r="49" ht="12.75">
      <c r="A49" s="149" t="s">
        <v>429</v>
      </c>
    </row>
    <row r="50" spans="1:14" ht="12.75">
      <c r="A50" s="183" t="s">
        <v>496</v>
      </c>
      <c r="B50"/>
      <c r="C50"/>
      <c r="D50"/>
      <c r="E50"/>
      <c r="F50"/>
      <c r="G50"/>
      <c r="H50"/>
      <c r="I50"/>
      <c r="J50"/>
      <c r="K50"/>
      <c r="L50"/>
      <c r="M50"/>
      <c r="N50"/>
    </row>
  </sheetData>
  <mergeCells count="22">
    <mergeCell ref="C36:N36"/>
    <mergeCell ref="A1:L1"/>
    <mergeCell ref="A19:A20"/>
    <mergeCell ref="A21:A22"/>
    <mergeCell ref="A3:A4"/>
    <mergeCell ref="A5:A6"/>
    <mergeCell ref="A7:A8"/>
    <mergeCell ref="A9:A10"/>
    <mergeCell ref="A11:A12"/>
    <mergeCell ref="C33:N33"/>
    <mergeCell ref="C35:N35"/>
    <mergeCell ref="C9:N9"/>
    <mergeCell ref="C10:N10"/>
    <mergeCell ref="A17:A18"/>
    <mergeCell ref="A23:A24"/>
    <mergeCell ref="A25:A26"/>
    <mergeCell ref="A13:A14"/>
    <mergeCell ref="A15:A16"/>
    <mergeCell ref="C34:N34"/>
    <mergeCell ref="A27:A28"/>
    <mergeCell ref="A29:A30"/>
    <mergeCell ref="A31:A32"/>
  </mergeCells>
  <printOptions/>
  <pageMargins left="0.75" right="0.75" top="0.47" bottom="0.47" header="0.31" footer="0.26"/>
  <pageSetup horizontalDpi="1200" verticalDpi="12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workbookViewId="0" topLeftCell="D4">
      <selection activeCell="O4" sqref="O1:AJ1048576"/>
    </sheetView>
  </sheetViews>
  <sheetFormatPr defaultColWidth="8.8515625" defaultRowHeight="12.75"/>
  <cols>
    <col min="1" max="1" width="44.57421875" style="3" customWidth="1"/>
    <col min="2" max="3" width="6.7109375" style="3" customWidth="1"/>
    <col min="4" max="4" width="8.00390625" style="3" customWidth="1"/>
    <col min="5" max="5" width="7.8515625" style="3" customWidth="1"/>
    <col min="6" max="6" width="9.28125" style="3" customWidth="1"/>
    <col min="7" max="7" width="9.421875" style="3" customWidth="1"/>
    <col min="8" max="8" width="9.00390625" style="3" customWidth="1"/>
    <col min="9" max="9" width="7.00390625" style="3" customWidth="1"/>
    <col min="10" max="10" width="6.7109375" style="3" customWidth="1"/>
    <col min="11" max="11" width="5.421875" style="3" customWidth="1"/>
    <col min="12" max="13" width="6.7109375" style="3" customWidth="1"/>
    <col min="14" max="16384" width="8.8515625" style="3" customWidth="1"/>
  </cols>
  <sheetData>
    <row r="1" spans="1:13" ht="20.25" customHeight="1" thickBot="1">
      <c r="A1" s="2139" t="s">
        <v>954</v>
      </c>
      <c r="B1" s="2139"/>
      <c r="C1" s="2139"/>
      <c r="D1" s="2139"/>
      <c r="E1" s="2139"/>
      <c r="F1" s="2139"/>
      <c r="G1" s="2139"/>
      <c r="H1" s="2139"/>
      <c r="I1" s="2139"/>
      <c r="M1" s="129" t="s">
        <v>50</v>
      </c>
    </row>
    <row r="2" spans="1:13" ht="45" customHeight="1" thickBot="1">
      <c r="A2" s="2060" t="s">
        <v>20</v>
      </c>
      <c r="B2" s="2166" t="s">
        <v>45</v>
      </c>
      <c r="C2" s="2167"/>
      <c r="D2" s="2163" t="s">
        <v>816</v>
      </c>
      <c r="E2" s="2165"/>
      <c r="F2" s="2306" t="s">
        <v>46</v>
      </c>
      <c r="G2" s="2306"/>
      <c r="H2" s="2163" t="s">
        <v>106</v>
      </c>
      <c r="I2" s="2165"/>
      <c r="J2" s="2161" t="s">
        <v>48</v>
      </c>
      <c r="K2" s="2162"/>
      <c r="L2" s="2161" t="s">
        <v>49</v>
      </c>
      <c r="M2" s="2162"/>
    </row>
    <row r="3" spans="1:13" ht="24" customHeight="1" thickBot="1">
      <c r="A3" s="2061"/>
      <c r="B3" s="83">
        <v>2008</v>
      </c>
      <c r="C3" s="113">
        <v>2009</v>
      </c>
      <c r="D3" s="83">
        <v>2008</v>
      </c>
      <c r="E3" s="113">
        <v>2009</v>
      </c>
      <c r="F3" s="83">
        <v>2008</v>
      </c>
      <c r="G3" s="113">
        <v>2009</v>
      </c>
      <c r="H3" s="83">
        <v>2008</v>
      </c>
      <c r="I3" s="113">
        <v>2009</v>
      </c>
      <c r="J3" s="83">
        <v>2008</v>
      </c>
      <c r="K3" s="113">
        <v>2009</v>
      </c>
      <c r="L3" s="83">
        <v>2008</v>
      </c>
      <c r="M3" s="113">
        <v>2009</v>
      </c>
    </row>
    <row r="4" spans="1:14" ht="15" customHeight="1">
      <c r="A4" s="213" t="s">
        <v>729</v>
      </c>
      <c r="B4" s="1846">
        <v>0</v>
      </c>
      <c r="C4" s="1847">
        <v>0</v>
      </c>
      <c r="D4" s="1846">
        <v>0</v>
      </c>
      <c r="E4" s="1847">
        <v>0</v>
      </c>
      <c r="F4" s="1846">
        <v>0</v>
      </c>
      <c r="G4" s="1847">
        <v>0</v>
      </c>
      <c r="H4" s="1848">
        <v>100</v>
      </c>
      <c r="I4" s="1849">
        <v>100</v>
      </c>
      <c r="J4" s="1846">
        <v>0</v>
      </c>
      <c r="K4" s="1847">
        <v>0</v>
      </c>
      <c r="L4" s="1846">
        <v>0</v>
      </c>
      <c r="M4" s="1847">
        <v>0</v>
      </c>
      <c r="N4" s="12"/>
    </row>
    <row r="5" spans="1:14" ht="15" customHeight="1">
      <c r="A5" s="214" t="s">
        <v>730</v>
      </c>
      <c r="B5" s="674">
        <v>60</v>
      </c>
      <c r="C5" s="530">
        <v>60</v>
      </c>
      <c r="D5" s="674">
        <v>0</v>
      </c>
      <c r="E5" s="530">
        <v>0</v>
      </c>
      <c r="F5" s="674">
        <v>5</v>
      </c>
      <c r="G5" s="530">
        <v>0</v>
      </c>
      <c r="H5" s="1850">
        <v>30</v>
      </c>
      <c r="I5" s="1851">
        <v>30</v>
      </c>
      <c r="J5" s="674">
        <v>2.5</v>
      </c>
      <c r="K5" s="530">
        <v>0</v>
      </c>
      <c r="L5" s="674">
        <v>2.5</v>
      </c>
      <c r="M5" s="530">
        <v>10</v>
      </c>
      <c r="N5" s="12"/>
    </row>
    <row r="6" spans="1:14" ht="15" customHeight="1">
      <c r="A6" s="52" t="s">
        <v>565</v>
      </c>
      <c r="B6" s="674">
        <v>0</v>
      </c>
      <c r="C6" s="530">
        <v>0</v>
      </c>
      <c r="D6" s="674">
        <v>0</v>
      </c>
      <c r="E6" s="530">
        <v>0</v>
      </c>
      <c r="F6" s="674">
        <v>0</v>
      </c>
      <c r="G6" s="530">
        <v>0</v>
      </c>
      <c r="H6" s="1850">
        <v>0</v>
      </c>
      <c r="I6" s="1851">
        <v>0</v>
      </c>
      <c r="J6" s="674">
        <v>0</v>
      </c>
      <c r="K6" s="530">
        <v>0</v>
      </c>
      <c r="L6" s="674">
        <v>0</v>
      </c>
      <c r="M6" s="530">
        <v>0</v>
      </c>
      <c r="N6" s="12"/>
    </row>
    <row r="7" spans="1:14" ht="15" customHeight="1">
      <c r="A7" s="48" t="s">
        <v>132</v>
      </c>
      <c r="B7" s="256" t="s">
        <v>425</v>
      </c>
      <c r="C7" s="261" t="s">
        <v>425</v>
      </c>
      <c r="D7" s="256" t="s">
        <v>425</v>
      </c>
      <c r="E7" s="261" t="s">
        <v>425</v>
      </c>
      <c r="F7" s="256" t="s">
        <v>425</v>
      </c>
      <c r="G7" s="261" t="s">
        <v>425</v>
      </c>
      <c r="H7" s="258" t="s">
        <v>425</v>
      </c>
      <c r="I7" s="1129" t="s">
        <v>425</v>
      </c>
      <c r="J7" s="256" t="s">
        <v>425</v>
      </c>
      <c r="K7" s="261" t="s">
        <v>425</v>
      </c>
      <c r="L7" s="256" t="s">
        <v>425</v>
      </c>
      <c r="M7" s="261" t="s">
        <v>425</v>
      </c>
      <c r="N7" s="12"/>
    </row>
    <row r="8" spans="1:14" ht="15" customHeight="1">
      <c r="A8" s="222" t="s">
        <v>139</v>
      </c>
      <c r="B8" s="674">
        <v>0</v>
      </c>
      <c r="C8" s="530">
        <v>0</v>
      </c>
      <c r="D8" s="674">
        <v>0</v>
      </c>
      <c r="E8" s="530">
        <v>0</v>
      </c>
      <c r="F8" s="674">
        <v>0</v>
      </c>
      <c r="G8" s="530">
        <v>0</v>
      </c>
      <c r="H8" s="1850">
        <v>100</v>
      </c>
      <c r="I8" s="1851">
        <v>0</v>
      </c>
      <c r="J8" s="674">
        <v>0</v>
      </c>
      <c r="K8" s="530">
        <v>0</v>
      </c>
      <c r="L8" s="674">
        <v>0</v>
      </c>
      <c r="M8" s="530">
        <v>0</v>
      </c>
      <c r="N8" s="12"/>
    </row>
    <row r="9" spans="1:14" ht="15" customHeight="1">
      <c r="A9" s="162" t="s">
        <v>140</v>
      </c>
      <c r="B9" s="674">
        <v>1</v>
      </c>
      <c r="C9" s="530">
        <v>1</v>
      </c>
      <c r="D9" s="674">
        <v>0</v>
      </c>
      <c r="E9" s="530">
        <v>0</v>
      </c>
      <c r="F9" s="674">
        <v>50</v>
      </c>
      <c r="G9" s="530">
        <v>0</v>
      </c>
      <c r="H9" s="1850">
        <v>49</v>
      </c>
      <c r="I9" s="1851">
        <v>49</v>
      </c>
      <c r="J9" s="674">
        <v>0</v>
      </c>
      <c r="K9" s="530">
        <v>0</v>
      </c>
      <c r="L9" s="674">
        <v>0</v>
      </c>
      <c r="M9" s="530">
        <v>50</v>
      </c>
      <c r="N9" s="12"/>
    </row>
    <row r="10" spans="1:14" ht="15" customHeight="1">
      <c r="A10" s="162" t="s">
        <v>568</v>
      </c>
      <c r="B10" s="674">
        <v>0</v>
      </c>
      <c r="C10" s="530">
        <v>0</v>
      </c>
      <c r="D10" s="674">
        <v>0</v>
      </c>
      <c r="E10" s="530">
        <v>0</v>
      </c>
      <c r="F10" s="674">
        <v>0</v>
      </c>
      <c r="G10" s="530">
        <v>0</v>
      </c>
      <c r="H10" s="1850">
        <v>0</v>
      </c>
      <c r="I10" s="1851">
        <v>0</v>
      </c>
      <c r="J10" s="674">
        <v>0</v>
      </c>
      <c r="K10" s="530">
        <v>0</v>
      </c>
      <c r="L10" s="674">
        <v>0</v>
      </c>
      <c r="M10" s="530">
        <v>0</v>
      </c>
      <c r="N10" s="12"/>
    </row>
    <row r="11" spans="1:14" ht="15" customHeight="1">
      <c r="A11" s="222" t="s">
        <v>141</v>
      </c>
      <c r="B11" s="674">
        <v>15</v>
      </c>
      <c r="C11" s="530">
        <v>15</v>
      </c>
      <c r="D11" s="674">
        <v>0</v>
      </c>
      <c r="E11" s="530">
        <v>0</v>
      </c>
      <c r="F11" s="674">
        <v>0</v>
      </c>
      <c r="G11" s="530">
        <v>0</v>
      </c>
      <c r="H11" s="1850">
        <v>0</v>
      </c>
      <c r="I11" s="1851">
        <v>0</v>
      </c>
      <c r="J11" s="674">
        <v>85</v>
      </c>
      <c r="K11" s="530">
        <v>85</v>
      </c>
      <c r="L11" s="674">
        <v>0</v>
      </c>
      <c r="M11" s="530">
        <v>0</v>
      </c>
      <c r="N11" s="12"/>
    </row>
    <row r="12" spans="1:14" ht="15" customHeight="1">
      <c r="A12" s="48" t="s">
        <v>520</v>
      </c>
      <c r="B12" s="674">
        <v>0</v>
      </c>
      <c r="C12" s="530">
        <v>0</v>
      </c>
      <c r="D12" s="674">
        <v>0</v>
      </c>
      <c r="E12" s="530">
        <v>0</v>
      </c>
      <c r="F12" s="674">
        <v>0</v>
      </c>
      <c r="G12" s="530">
        <v>0</v>
      </c>
      <c r="H12" s="1850">
        <v>0</v>
      </c>
      <c r="I12" s="1851">
        <v>0</v>
      </c>
      <c r="J12" s="674">
        <v>0</v>
      </c>
      <c r="K12" s="530">
        <v>0</v>
      </c>
      <c r="L12" s="674">
        <v>0</v>
      </c>
      <c r="M12" s="530">
        <v>0</v>
      </c>
      <c r="N12" s="12"/>
    </row>
    <row r="13" spans="1:14" ht="15" customHeight="1">
      <c r="A13" s="136" t="s">
        <v>521</v>
      </c>
      <c r="B13" s="674">
        <v>0</v>
      </c>
      <c r="C13" s="530">
        <v>0</v>
      </c>
      <c r="D13" s="674">
        <v>0</v>
      </c>
      <c r="E13" s="530">
        <v>0</v>
      </c>
      <c r="F13" s="674">
        <v>0</v>
      </c>
      <c r="G13" s="530">
        <v>0</v>
      </c>
      <c r="H13" s="1850">
        <v>0</v>
      </c>
      <c r="I13" s="1851">
        <v>0</v>
      </c>
      <c r="J13" s="674">
        <v>0</v>
      </c>
      <c r="K13" s="530">
        <v>0</v>
      </c>
      <c r="L13" s="674">
        <v>0</v>
      </c>
      <c r="M13" s="530">
        <v>0</v>
      </c>
      <c r="N13" s="12"/>
    </row>
    <row r="14" spans="1:14" ht="15" customHeight="1">
      <c r="A14" s="136" t="s">
        <v>569</v>
      </c>
      <c r="B14" s="674">
        <v>0</v>
      </c>
      <c r="C14" s="530">
        <v>0</v>
      </c>
      <c r="D14" s="674">
        <v>0</v>
      </c>
      <c r="E14" s="530">
        <v>0</v>
      </c>
      <c r="F14" s="674">
        <v>0</v>
      </c>
      <c r="G14" s="530">
        <v>0</v>
      </c>
      <c r="H14" s="1850">
        <v>0</v>
      </c>
      <c r="I14" s="1851">
        <v>0</v>
      </c>
      <c r="J14" s="674">
        <v>0</v>
      </c>
      <c r="K14" s="530">
        <v>0</v>
      </c>
      <c r="L14" s="674">
        <v>0</v>
      </c>
      <c r="M14" s="530">
        <v>0</v>
      </c>
      <c r="N14" s="12"/>
    </row>
    <row r="15" spans="1:14" ht="15" customHeight="1">
      <c r="A15" s="805" t="s">
        <v>133</v>
      </c>
      <c r="B15" s="674">
        <v>0</v>
      </c>
      <c r="C15" s="530">
        <v>0</v>
      </c>
      <c r="D15" s="674">
        <v>0</v>
      </c>
      <c r="E15" s="530">
        <v>0</v>
      </c>
      <c r="F15" s="674">
        <v>0</v>
      </c>
      <c r="G15" s="530">
        <v>0</v>
      </c>
      <c r="H15" s="1850">
        <v>0</v>
      </c>
      <c r="I15" s="1851">
        <v>0</v>
      </c>
      <c r="J15" s="674">
        <v>100</v>
      </c>
      <c r="K15" s="530">
        <v>0</v>
      </c>
      <c r="L15" s="674">
        <v>0</v>
      </c>
      <c r="M15" s="530">
        <v>0</v>
      </c>
      <c r="N15" s="12"/>
    </row>
    <row r="16" spans="1:14" ht="15" customHeight="1">
      <c r="A16" s="100" t="s">
        <v>570</v>
      </c>
      <c r="B16" s="674">
        <v>0</v>
      </c>
      <c r="C16" s="530">
        <v>0</v>
      </c>
      <c r="D16" s="674">
        <v>0</v>
      </c>
      <c r="E16" s="530">
        <v>0</v>
      </c>
      <c r="F16" s="674">
        <v>0</v>
      </c>
      <c r="G16" s="530">
        <v>0</v>
      </c>
      <c r="H16" s="1850">
        <v>0</v>
      </c>
      <c r="I16" s="1851">
        <v>0</v>
      </c>
      <c r="J16" s="674">
        <v>0</v>
      </c>
      <c r="K16" s="530">
        <v>0</v>
      </c>
      <c r="L16" s="674">
        <v>0</v>
      </c>
      <c r="M16" s="530">
        <v>0</v>
      </c>
      <c r="N16" s="12"/>
    </row>
    <row r="17" spans="1:14" ht="15" customHeight="1">
      <c r="A17" s="214" t="s">
        <v>732</v>
      </c>
      <c r="B17" s="674">
        <v>5</v>
      </c>
      <c r="C17" s="530">
        <v>5</v>
      </c>
      <c r="D17" s="674">
        <v>0</v>
      </c>
      <c r="E17" s="530">
        <v>0</v>
      </c>
      <c r="F17" s="674">
        <v>0</v>
      </c>
      <c r="G17" s="530">
        <v>0</v>
      </c>
      <c r="H17" s="1850">
        <v>95</v>
      </c>
      <c r="I17" s="1851">
        <v>95</v>
      </c>
      <c r="J17" s="674">
        <v>0</v>
      </c>
      <c r="K17" s="530">
        <v>0</v>
      </c>
      <c r="L17" s="674">
        <v>0</v>
      </c>
      <c r="M17" s="530">
        <v>0</v>
      </c>
      <c r="N17" s="12"/>
    </row>
    <row r="18" spans="1:14" ht="15" customHeight="1">
      <c r="A18" s="272" t="s">
        <v>731</v>
      </c>
      <c r="B18" s="674">
        <v>0</v>
      </c>
      <c r="C18" s="530">
        <v>0</v>
      </c>
      <c r="D18" s="674">
        <v>0</v>
      </c>
      <c r="E18" s="530">
        <v>0</v>
      </c>
      <c r="F18" s="674">
        <v>0</v>
      </c>
      <c r="G18" s="530">
        <v>0</v>
      </c>
      <c r="H18" s="1850">
        <v>0</v>
      </c>
      <c r="I18" s="1851">
        <v>0</v>
      </c>
      <c r="J18" s="674">
        <v>0</v>
      </c>
      <c r="K18" s="530">
        <v>0</v>
      </c>
      <c r="L18" s="674">
        <v>0</v>
      </c>
      <c r="M18" s="530">
        <v>0</v>
      </c>
      <c r="N18" s="12"/>
    </row>
    <row r="19" spans="1:14" ht="15" customHeight="1">
      <c r="A19" s="214" t="s">
        <v>733</v>
      </c>
      <c r="B19" s="674">
        <v>5</v>
      </c>
      <c r="C19" s="530">
        <v>5</v>
      </c>
      <c r="D19" s="674">
        <v>0</v>
      </c>
      <c r="E19" s="530">
        <v>0</v>
      </c>
      <c r="F19" s="674">
        <v>0</v>
      </c>
      <c r="G19" s="530">
        <v>0</v>
      </c>
      <c r="H19" s="1850">
        <v>95</v>
      </c>
      <c r="I19" s="1851">
        <v>95</v>
      </c>
      <c r="J19" s="674">
        <v>0</v>
      </c>
      <c r="K19" s="530">
        <v>0</v>
      </c>
      <c r="L19" s="674">
        <v>0</v>
      </c>
      <c r="M19" s="530">
        <v>0</v>
      </c>
      <c r="N19" s="12"/>
    </row>
    <row r="20" spans="1:14" ht="15" customHeight="1">
      <c r="A20" s="413" t="s">
        <v>135</v>
      </c>
      <c r="B20" s="1445">
        <v>0</v>
      </c>
      <c r="C20" s="396">
        <v>0</v>
      </c>
      <c r="D20" s="1445">
        <v>0.5</v>
      </c>
      <c r="E20" s="396">
        <v>0.5</v>
      </c>
      <c r="F20" s="1445">
        <v>0</v>
      </c>
      <c r="G20" s="396">
        <v>0</v>
      </c>
      <c r="H20" s="1852">
        <v>95</v>
      </c>
      <c r="I20" s="1853">
        <v>95</v>
      </c>
      <c r="J20" s="1445">
        <v>0.5</v>
      </c>
      <c r="K20" s="396">
        <v>0.5</v>
      </c>
      <c r="L20" s="1445">
        <v>4</v>
      </c>
      <c r="M20" s="396">
        <v>4</v>
      </c>
      <c r="N20" s="12"/>
    </row>
    <row r="21" spans="1:14" ht="15" customHeight="1">
      <c r="A21" s="413" t="s">
        <v>142</v>
      </c>
      <c r="B21" s="1445">
        <v>0</v>
      </c>
      <c r="C21" s="396">
        <v>0</v>
      </c>
      <c r="D21" s="1445">
        <v>5</v>
      </c>
      <c r="E21" s="396">
        <v>5</v>
      </c>
      <c r="F21" s="1445">
        <v>0</v>
      </c>
      <c r="G21" s="396">
        <v>0</v>
      </c>
      <c r="H21" s="1852">
        <v>0</v>
      </c>
      <c r="I21" s="1853">
        <v>0</v>
      </c>
      <c r="J21" s="1445">
        <v>0</v>
      </c>
      <c r="K21" s="396">
        <v>0</v>
      </c>
      <c r="L21" s="1445">
        <v>95</v>
      </c>
      <c r="M21" s="396"/>
      <c r="N21" s="12"/>
    </row>
    <row r="22" spans="1:14" ht="15" customHeight="1">
      <c r="A22" s="100" t="s">
        <v>143</v>
      </c>
      <c r="B22" s="674">
        <v>0</v>
      </c>
      <c r="C22" s="530">
        <v>0</v>
      </c>
      <c r="D22" s="674">
        <v>0</v>
      </c>
      <c r="E22" s="530">
        <v>0</v>
      </c>
      <c r="F22" s="674">
        <v>0</v>
      </c>
      <c r="G22" s="530">
        <v>0</v>
      </c>
      <c r="H22" s="1850">
        <v>0</v>
      </c>
      <c r="I22" s="1851">
        <v>0</v>
      </c>
      <c r="J22" s="1854">
        <v>0</v>
      </c>
      <c r="K22" s="1855">
        <v>0</v>
      </c>
      <c r="L22" s="1854">
        <v>0</v>
      </c>
      <c r="M22" s="1855">
        <v>0</v>
      </c>
      <c r="N22" s="12"/>
    </row>
    <row r="23" spans="1:14" ht="15" customHeight="1">
      <c r="A23" s="214" t="s">
        <v>144</v>
      </c>
      <c r="B23" s="674">
        <v>10</v>
      </c>
      <c r="C23" s="530">
        <v>10</v>
      </c>
      <c r="D23" s="674">
        <v>0</v>
      </c>
      <c r="E23" s="530">
        <v>0</v>
      </c>
      <c r="F23" s="674">
        <v>0</v>
      </c>
      <c r="G23" s="530">
        <v>0</v>
      </c>
      <c r="H23" s="1850">
        <v>90</v>
      </c>
      <c r="I23" s="1851">
        <v>90</v>
      </c>
      <c r="J23" s="674">
        <v>0</v>
      </c>
      <c r="K23" s="530">
        <v>0</v>
      </c>
      <c r="L23" s="674">
        <v>0</v>
      </c>
      <c r="M23" s="530">
        <v>0</v>
      </c>
      <c r="N23" s="12"/>
    </row>
    <row r="24" spans="1:14" ht="15" customHeight="1">
      <c r="A24" s="100" t="s">
        <v>522</v>
      </c>
      <c r="B24" s="674">
        <v>0</v>
      </c>
      <c r="C24" s="530">
        <v>0</v>
      </c>
      <c r="D24" s="674">
        <v>0</v>
      </c>
      <c r="E24" s="530">
        <v>0</v>
      </c>
      <c r="F24" s="674">
        <v>0</v>
      </c>
      <c r="G24" s="530">
        <v>0</v>
      </c>
      <c r="H24" s="1850">
        <v>0</v>
      </c>
      <c r="I24" s="1851">
        <v>0</v>
      </c>
      <c r="J24" s="1854">
        <v>0</v>
      </c>
      <c r="K24" s="1855">
        <v>0</v>
      </c>
      <c r="L24" s="1854">
        <v>0</v>
      </c>
      <c r="M24" s="1855">
        <v>0</v>
      </c>
      <c r="N24" s="12"/>
    </row>
    <row r="25" spans="1:14" ht="12.75">
      <c r="A25" s="214" t="s">
        <v>136</v>
      </c>
      <c r="B25" s="674">
        <v>25</v>
      </c>
      <c r="C25" s="396">
        <v>25</v>
      </c>
      <c r="D25" s="674">
        <v>0</v>
      </c>
      <c r="E25" s="530">
        <v>0</v>
      </c>
      <c r="F25" s="674">
        <v>0</v>
      </c>
      <c r="G25" s="530">
        <v>0</v>
      </c>
      <c r="H25" s="1850">
        <v>75</v>
      </c>
      <c r="I25" s="1853">
        <v>75</v>
      </c>
      <c r="J25" s="674">
        <v>0</v>
      </c>
      <c r="K25" s="530">
        <v>0</v>
      </c>
      <c r="L25" s="674">
        <v>0</v>
      </c>
      <c r="M25" s="530">
        <v>0</v>
      </c>
      <c r="N25" s="12"/>
    </row>
    <row r="26" spans="1:14" ht="12.75">
      <c r="A26" s="214" t="s">
        <v>284</v>
      </c>
      <c r="B26" s="674">
        <v>0</v>
      </c>
      <c r="C26" s="530">
        <v>0</v>
      </c>
      <c r="D26" s="674">
        <v>0</v>
      </c>
      <c r="E26" s="530">
        <v>0</v>
      </c>
      <c r="F26" s="674">
        <v>0</v>
      </c>
      <c r="G26" s="530">
        <v>0</v>
      </c>
      <c r="H26" s="1850">
        <v>100</v>
      </c>
      <c r="I26" s="1851">
        <v>100</v>
      </c>
      <c r="J26" s="674">
        <v>0</v>
      </c>
      <c r="K26" s="530">
        <v>0</v>
      </c>
      <c r="L26" s="674">
        <v>0</v>
      </c>
      <c r="M26" s="530">
        <v>0</v>
      </c>
      <c r="N26" s="12"/>
    </row>
    <row r="27" spans="1:14" ht="13.8" thickBot="1">
      <c r="A27" s="218" t="s">
        <v>283</v>
      </c>
      <c r="B27" s="1856">
        <v>0</v>
      </c>
      <c r="C27" s="1857">
        <v>0</v>
      </c>
      <c r="D27" s="1856">
        <v>0</v>
      </c>
      <c r="E27" s="1857">
        <v>0</v>
      </c>
      <c r="F27" s="1856">
        <v>0</v>
      </c>
      <c r="G27" s="1857">
        <v>0</v>
      </c>
      <c r="H27" s="1858">
        <v>0</v>
      </c>
      <c r="I27" s="1859">
        <v>100</v>
      </c>
      <c r="J27" s="1856">
        <v>0</v>
      </c>
      <c r="K27" s="1857">
        <v>0</v>
      </c>
      <c r="L27" s="1856">
        <v>0</v>
      </c>
      <c r="M27" s="1857">
        <v>0</v>
      </c>
      <c r="N27" s="12"/>
    </row>
    <row r="28" spans="1:14" ht="13.8" thickBot="1">
      <c r="A28" s="1474" t="s">
        <v>59</v>
      </c>
      <c r="B28" s="599">
        <f>(B33/$N$33)*100</f>
        <v>9.307692307692307</v>
      </c>
      <c r="C28" s="914" t="e">
        <f>(C33/#REF!)*100</f>
        <v>#REF!</v>
      </c>
      <c r="D28" s="599">
        <f>(D33/$N$33)*100</f>
        <v>0.4230769230769231</v>
      </c>
      <c r="E28" s="914" t="e">
        <f>(E33/#REF!)*100</f>
        <v>#REF!</v>
      </c>
      <c r="F28" s="599">
        <f>(F33/$N$33)*100</f>
        <v>4.230769230769231</v>
      </c>
      <c r="G28" s="914" t="e">
        <f>(G33/#REF!)*100</f>
        <v>#REF!</v>
      </c>
      <c r="H28" s="599">
        <f>(H33/$N$33)*100</f>
        <v>63.76923076923077</v>
      </c>
      <c r="I28" s="914" t="e">
        <f>(I33/#REF!)*100</f>
        <v>#REF!</v>
      </c>
      <c r="J28" s="599">
        <f>(J33/$N$33)*100</f>
        <v>14.461538461538462</v>
      </c>
      <c r="K28" s="914" t="e">
        <f>(K33/#REF!)*100</f>
        <v>#REF!</v>
      </c>
      <c r="L28" s="599">
        <f>(L33/$N$33)*100</f>
        <v>7.8076923076923075</v>
      </c>
      <c r="M28" s="914" t="e">
        <f>(M33/#REF!)*100</f>
        <v>#REF!</v>
      </c>
      <c r="N28" s="12"/>
    </row>
    <row r="29" spans="1:14" ht="12.75">
      <c r="A29" s="149" t="s">
        <v>429</v>
      </c>
      <c r="H29"/>
      <c r="I29"/>
      <c r="J29"/>
      <c r="K29"/>
      <c r="L29"/>
      <c r="M29"/>
      <c r="N29" s="12"/>
    </row>
    <row r="30" ht="12.75">
      <c r="N30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  <row r="33" spans="2:14" s="1887" customFormat="1" ht="12.75">
      <c r="B33" s="1888">
        <f aca="true" t="shared" si="0" ref="B33:M33">SUM(B4:B27)</f>
        <v>121</v>
      </c>
      <c r="C33" s="1888">
        <f t="shared" si="0"/>
        <v>121</v>
      </c>
      <c r="D33" s="1888">
        <f t="shared" si="0"/>
        <v>5.5</v>
      </c>
      <c r="E33" s="1888">
        <f t="shared" si="0"/>
        <v>5.5</v>
      </c>
      <c r="F33" s="1888">
        <f t="shared" si="0"/>
        <v>55</v>
      </c>
      <c r="G33" s="1888">
        <f t="shared" si="0"/>
        <v>0</v>
      </c>
      <c r="H33" s="1888">
        <f t="shared" si="0"/>
        <v>829</v>
      </c>
      <c r="I33" s="1888">
        <f t="shared" si="0"/>
        <v>829</v>
      </c>
      <c r="J33" s="1888">
        <f t="shared" si="0"/>
        <v>188</v>
      </c>
      <c r="K33" s="1888">
        <f t="shared" si="0"/>
        <v>85.5</v>
      </c>
      <c r="L33" s="1888">
        <f t="shared" si="0"/>
        <v>101.5</v>
      </c>
      <c r="M33" s="1888">
        <f t="shared" si="0"/>
        <v>64</v>
      </c>
      <c r="N33" s="1943">
        <f>B33+D33+F33+H33+J33+L33</f>
        <v>1300</v>
      </c>
    </row>
    <row r="34" spans="8:14" ht="12.75">
      <c r="H34"/>
      <c r="I34"/>
      <c r="J34"/>
      <c r="K34"/>
      <c r="L34"/>
      <c r="M34"/>
      <c r="N34"/>
    </row>
    <row r="35" spans="8:14" ht="12.75">
      <c r="H35"/>
      <c r="I35"/>
      <c r="J35"/>
      <c r="K35"/>
      <c r="L35"/>
      <c r="M35"/>
      <c r="N35"/>
    </row>
    <row r="36" spans="8:14" ht="12.75">
      <c r="H36"/>
      <c r="I36"/>
      <c r="J36"/>
      <c r="K36"/>
      <c r="L36"/>
      <c r="M36"/>
      <c r="N36"/>
    </row>
    <row r="37" spans="8:14" ht="12.75">
      <c r="H37"/>
      <c r="I37"/>
      <c r="J37"/>
      <c r="K37"/>
      <c r="L37"/>
      <c r="M37"/>
      <c r="N37"/>
    </row>
    <row r="38" spans="8:14" ht="12.75">
      <c r="H38"/>
      <c r="I38"/>
      <c r="J38"/>
      <c r="K38"/>
      <c r="L38"/>
      <c r="M38"/>
      <c r="N38"/>
    </row>
    <row r="39" spans="8:14" ht="12.75"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</sheetData>
  <mergeCells count="8">
    <mergeCell ref="J2:K2"/>
    <mergeCell ref="L2:M2"/>
    <mergeCell ref="A1:I1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31.57421875" style="0" customWidth="1"/>
    <col min="2" max="2" width="12.28125" style="0" customWidth="1"/>
    <col min="3" max="3" width="12.00390625" style="0" customWidth="1"/>
    <col min="6" max="6" width="13.7109375" style="0" customWidth="1"/>
    <col min="7" max="7" width="12.7109375" style="0" customWidth="1"/>
  </cols>
  <sheetData>
    <row r="1" spans="1:4" ht="21" customHeight="1" thickBot="1">
      <c r="A1" s="2053" t="s">
        <v>892</v>
      </c>
      <c r="B1" s="2053"/>
      <c r="C1" s="2053"/>
      <c r="D1" s="2053"/>
    </row>
    <row r="2" spans="1:7" ht="45" customHeight="1" thickBot="1">
      <c r="A2" s="2126" t="s">
        <v>20</v>
      </c>
      <c r="B2" s="2130" t="s">
        <v>170</v>
      </c>
      <c r="C2" s="2131"/>
      <c r="D2" s="2128" t="s">
        <v>519</v>
      </c>
      <c r="E2" s="2129"/>
      <c r="F2" s="2124" t="s">
        <v>1044</v>
      </c>
      <c r="G2" s="2125"/>
    </row>
    <row r="3" spans="1:7" ht="15" customHeight="1" thickBot="1">
      <c r="A3" s="2127"/>
      <c r="B3" s="315">
        <v>2008</v>
      </c>
      <c r="C3" s="314">
        <v>2009</v>
      </c>
      <c r="D3" s="930">
        <v>2008</v>
      </c>
      <c r="E3" s="931">
        <v>2009</v>
      </c>
      <c r="F3" s="315">
        <v>2008</v>
      </c>
      <c r="G3" s="314">
        <v>2009</v>
      </c>
    </row>
    <row r="4" spans="1:7" ht="15" customHeight="1">
      <c r="A4" s="790" t="s">
        <v>646</v>
      </c>
      <c r="B4" s="1140">
        <v>66399</v>
      </c>
      <c r="C4" s="929">
        <v>88887</v>
      </c>
      <c r="D4" s="108">
        <v>8.97</v>
      </c>
      <c r="E4" s="91">
        <v>9.2</v>
      </c>
      <c r="F4" s="1141">
        <f aca="true" t="shared" si="0" ref="F4:F12">B4*D4</f>
        <v>595599.03</v>
      </c>
      <c r="G4" s="1141">
        <f aca="true" t="shared" si="1" ref="G4:G13">C4*E4</f>
        <v>817760.3999999999</v>
      </c>
    </row>
    <row r="5" spans="1:7" ht="15" customHeight="1">
      <c r="A5" s="828" t="s">
        <v>735</v>
      </c>
      <c r="B5" s="109">
        <v>145296</v>
      </c>
      <c r="C5" s="360">
        <v>126440</v>
      </c>
      <c r="D5" s="524">
        <v>18</v>
      </c>
      <c r="E5" s="949">
        <v>18</v>
      </c>
      <c r="F5" s="1141">
        <f t="shared" si="0"/>
        <v>2615328</v>
      </c>
      <c r="G5" s="294">
        <f t="shared" si="1"/>
        <v>2275920</v>
      </c>
    </row>
    <row r="6" spans="1:7" ht="15" customHeight="1">
      <c r="A6" s="52" t="s">
        <v>23</v>
      </c>
      <c r="B6" s="293">
        <v>13197</v>
      </c>
      <c r="C6" s="1142">
        <v>13770</v>
      </c>
      <c r="D6" s="293">
        <v>9.6</v>
      </c>
      <c r="E6" s="294">
        <v>9.6</v>
      </c>
      <c r="F6" s="1141">
        <f t="shared" si="0"/>
        <v>126691.2</v>
      </c>
      <c r="G6" s="294">
        <f t="shared" si="1"/>
        <v>132192</v>
      </c>
    </row>
    <row r="7" spans="1:7" ht="15" customHeight="1">
      <c r="A7" s="136" t="s">
        <v>415</v>
      </c>
      <c r="B7" s="109">
        <v>65313</v>
      </c>
      <c r="C7" s="360">
        <v>52225</v>
      </c>
      <c r="D7" s="293">
        <v>12.6</v>
      </c>
      <c r="E7" s="294">
        <v>12.93</v>
      </c>
      <c r="F7" s="1141">
        <f t="shared" si="0"/>
        <v>822943.7999999999</v>
      </c>
      <c r="G7" s="294">
        <f t="shared" si="1"/>
        <v>675269.25</v>
      </c>
    </row>
    <row r="8" spans="1:7" ht="15" customHeight="1">
      <c r="A8" s="222" t="s">
        <v>734</v>
      </c>
      <c r="B8" s="293">
        <v>147192.75</v>
      </c>
      <c r="C8" s="1142">
        <v>131871</v>
      </c>
      <c r="D8" s="524">
        <v>5</v>
      </c>
      <c r="E8" s="1135">
        <v>5</v>
      </c>
      <c r="F8" s="1141">
        <f t="shared" si="0"/>
        <v>735963.75</v>
      </c>
      <c r="G8" s="294">
        <f t="shared" si="1"/>
        <v>659355</v>
      </c>
    </row>
    <row r="9" spans="1:7" ht="15" customHeight="1">
      <c r="A9" s="52" t="s">
        <v>26</v>
      </c>
      <c r="B9" s="358">
        <v>74710.27</v>
      </c>
      <c r="C9" s="362">
        <v>82764.44</v>
      </c>
      <c r="D9" s="293">
        <v>18.65</v>
      </c>
      <c r="E9" s="294">
        <v>18.6</v>
      </c>
      <c r="F9" s="1141">
        <f t="shared" si="0"/>
        <v>1393346.5355</v>
      </c>
      <c r="G9" s="294">
        <f t="shared" si="1"/>
        <v>1539418.5840000003</v>
      </c>
    </row>
    <row r="10" spans="1:7" ht="15" customHeight="1">
      <c r="A10" s="1450" t="s">
        <v>765</v>
      </c>
      <c r="B10" s="1349">
        <v>0</v>
      </c>
      <c r="C10" s="1350">
        <v>0</v>
      </c>
      <c r="D10" s="1349">
        <v>0</v>
      </c>
      <c r="E10" s="1352">
        <v>0</v>
      </c>
      <c r="F10" s="1351">
        <f t="shared" si="0"/>
        <v>0</v>
      </c>
      <c r="G10" s="1352">
        <f t="shared" si="1"/>
        <v>0</v>
      </c>
    </row>
    <row r="11" spans="1:7" ht="15" customHeight="1">
      <c r="A11" s="52" t="s">
        <v>27</v>
      </c>
      <c r="B11" s="358">
        <v>2089</v>
      </c>
      <c r="C11" s="362">
        <v>5426</v>
      </c>
      <c r="D11" s="358">
        <v>18.2</v>
      </c>
      <c r="E11" s="359">
        <v>18.25</v>
      </c>
      <c r="F11" s="1141">
        <f t="shared" si="0"/>
        <v>38019.799999999996</v>
      </c>
      <c r="G11" s="294">
        <f t="shared" si="1"/>
        <v>99024.5</v>
      </c>
    </row>
    <row r="12" spans="1:7" ht="15" customHeight="1">
      <c r="A12" s="136" t="s">
        <v>416</v>
      </c>
      <c r="B12" s="109">
        <v>43749</v>
      </c>
      <c r="C12" s="360">
        <v>41301</v>
      </c>
      <c r="D12" s="293">
        <v>11.56</v>
      </c>
      <c r="E12" s="294">
        <v>11.82</v>
      </c>
      <c r="F12" s="1141">
        <f t="shared" si="0"/>
        <v>505738.44</v>
      </c>
      <c r="G12" s="294">
        <f t="shared" si="1"/>
        <v>488177.82</v>
      </c>
    </row>
    <row r="13" spans="1:7" ht="15" customHeight="1">
      <c r="A13" s="828" t="s">
        <v>461</v>
      </c>
      <c r="B13" s="524">
        <v>0</v>
      </c>
      <c r="C13" s="1143">
        <v>0</v>
      </c>
      <c r="D13" s="524">
        <v>0</v>
      </c>
      <c r="E13" s="1135">
        <v>0</v>
      </c>
      <c r="F13" s="1141">
        <v>0</v>
      </c>
      <c r="G13" s="294">
        <f t="shared" si="1"/>
        <v>0</v>
      </c>
    </row>
    <row r="14" spans="1:7" ht="15" customHeight="1">
      <c r="A14" s="828" t="s">
        <v>458</v>
      </c>
      <c r="B14" s="293">
        <v>722390</v>
      </c>
      <c r="C14" s="1142">
        <v>680000</v>
      </c>
      <c r="D14" s="131">
        <v>5.15</v>
      </c>
      <c r="E14" s="949">
        <v>5.21</v>
      </c>
      <c r="F14" s="1141">
        <f aca="true" t="shared" si="2" ref="F14:G18">B14*D14</f>
        <v>3720308.5000000005</v>
      </c>
      <c r="G14" s="294">
        <f t="shared" si="2"/>
        <v>3542800</v>
      </c>
    </row>
    <row r="15" spans="1:7" ht="15" customHeight="1">
      <c r="A15" s="1335" t="s">
        <v>764</v>
      </c>
      <c r="B15" s="358">
        <v>11566.88</v>
      </c>
      <c r="C15" s="362">
        <v>10298.38</v>
      </c>
      <c r="D15" s="524">
        <v>6</v>
      </c>
      <c r="E15" s="1135">
        <v>6</v>
      </c>
      <c r="F15" s="1141">
        <f t="shared" si="2"/>
        <v>69401.28</v>
      </c>
      <c r="G15" s="294">
        <f t="shared" si="2"/>
        <v>61790.28</v>
      </c>
    </row>
    <row r="16" spans="1:7" ht="15" customHeight="1">
      <c r="A16" s="52" t="s">
        <v>28</v>
      </c>
      <c r="B16" s="358">
        <v>101112.2</v>
      </c>
      <c r="C16" s="362">
        <v>134695</v>
      </c>
      <c r="D16" s="293">
        <v>14.7</v>
      </c>
      <c r="E16" s="294">
        <v>14.7</v>
      </c>
      <c r="F16" s="1141">
        <f t="shared" si="2"/>
        <v>1486349.3399999999</v>
      </c>
      <c r="G16" s="294">
        <f t="shared" si="2"/>
        <v>1980016.5</v>
      </c>
    </row>
    <row r="17" spans="1:7" ht="15" customHeight="1">
      <c r="A17" s="52" t="s">
        <v>177</v>
      </c>
      <c r="B17" s="358">
        <v>61180</v>
      </c>
      <c r="C17" s="362">
        <v>29500</v>
      </c>
      <c r="D17" s="293">
        <v>13</v>
      </c>
      <c r="E17" s="294">
        <v>13</v>
      </c>
      <c r="F17" s="1141">
        <f t="shared" si="2"/>
        <v>795340</v>
      </c>
      <c r="G17" s="294">
        <f t="shared" si="2"/>
        <v>383500</v>
      </c>
    </row>
    <row r="18" spans="1:7" ht="15" customHeight="1" thickBot="1">
      <c r="A18" s="58" t="s">
        <v>30</v>
      </c>
      <c r="B18" s="1363">
        <v>15744</v>
      </c>
      <c r="C18" s="1686">
        <v>13283</v>
      </c>
      <c r="D18" s="210">
        <v>1.5</v>
      </c>
      <c r="E18" s="267">
        <v>1.5</v>
      </c>
      <c r="F18" s="1144">
        <f t="shared" si="2"/>
        <v>23616</v>
      </c>
      <c r="G18" s="1145">
        <f t="shared" si="2"/>
        <v>19924.5</v>
      </c>
    </row>
    <row r="19" spans="1:7" ht="15" customHeight="1" thickBot="1">
      <c r="A19" s="1685" t="s">
        <v>31</v>
      </c>
      <c r="B19" s="1146">
        <f>SUM(B4:B18)</f>
        <v>1469939.0999999999</v>
      </c>
      <c r="C19" s="1891">
        <f>SUM(C4:C18)</f>
        <v>1410460.8199999998</v>
      </c>
      <c r="D19" s="1892"/>
      <c r="E19" s="1893"/>
      <c r="F19" s="1146">
        <f>SUM(F4:F18)</f>
        <v>12928645.6755</v>
      </c>
      <c r="G19" s="1147">
        <f>SUM(G4:G18)</f>
        <v>12675148.834</v>
      </c>
    </row>
    <row r="20" spans="1:7" ht="15" customHeight="1">
      <c r="A20" s="2067" t="s">
        <v>410</v>
      </c>
      <c r="B20" s="2067"/>
      <c r="C20" s="2067"/>
      <c r="D20" s="2067"/>
      <c r="E20" s="1148"/>
      <c r="F20" s="1148"/>
      <c r="G20" s="1148"/>
    </row>
    <row r="21" spans="1:7" ht="15" customHeight="1">
      <c r="A21" s="2067" t="s">
        <v>643</v>
      </c>
      <c r="B21" s="2067"/>
      <c r="C21" s="2067"/>
      <c r="D21" s="2067"/>
      <c r="E21" s="833"/>
      <c r="F21" s="833"/>
      <c r="G21" s="833"/>
    </row>
    <row r="22" spans="1:7" ht="15" customHeight="1">
      <c r="A22" s="2123" t="s">
        <v>775</v>
      </c>
      <c r="B22" s="2123"/>
      <c r="C22" s="2123"/>
      <c r="D22" s="2123"/>
      <c r="E22" s="833"/>
      <c r="F22" s="833"/>
      <c r="G22" s="833"/>
    </row>
    <row r="23" spans="1:7" ht="15" customHeight="1">
      <c r="A23" s="2063" t="s">
        <v>776</v>
      </c>
      <c r="B23" s="2063"/>
      <c r="C23" s="2063"/>
      <c r="D23" s="993"/>
      <c r="E23" s="201"/>
      <c r="F23" s="201"/>
      <c r="G23" s="201"/>
    </row>
    <row r="24" ht="12.75">
      <c r="A24" s="201"/>
    </row>
  </sheetData>
  <mergeCells count="9">
    <mergeCell ref="A22:D22"/>
    <mergeCell ref="A23:C23"/>
    <mergeCell ref="A20:D20"/>
    <mergeCell ref="F2:G2"/>
    <mergeCell ref="A1:D1"/>
    <mergeCell ref="A2:A3"/>
    <mergeCell ref="D2:E2"/>
    <mergeCell ref="B2:C2"/>
    <mergeCell ref="A21:D2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 topLeftCell="H1">
      <selection activeCell="P8" sqref="P8"/>
    </sheetView>
  </sheetViews>
  <sheetFormatPr defaultColWidth="9.140625" defaultRowHeight="12.75"/>
  <cols>
    <col min="1" max="1" width="44.421875" style="0" customWidth="1"/>
    <col min="2" max="2" width="9.28125" style="0" customWidth="1"/>
    <col min="3" max="3" width="9.7109375" style="0" customWidth="1"/>
    <col min="4" max="5" width="8.7109375" style="0" customWidth="1"/>
    <col min="6" max="6" width="10.57421875" style="0" customWidth="1"/>
    <col min="7" max="7" width="10.140625" style="0" customWidth="1"/>
    <col min="8" max="13" width="8.7109375" style="0" customWidth="1"/>
    <col min="14" max="14" width="9.8515625" style="0" customWidth="1"/>
    <col min="15" max="15" width="9.28125" style="0" customWidth="1"/>
    <col min="16" max="17" width="8.7109375" style="0" customWidth="1"/>
    <col min="18" max="19" width="12.7109375" style="0" bestFit="1" customWidth="1"/>
  </cols>
  <sheetData>
    <row r="1" spans="1:2" ht="16.2" thickBot="1">
      <c r="A1" s="2214" t="s">
        <v>956</v>
      </c>
      <c r="B1" s="2214"/>
    </row>
    <row r="2" spans="1:19" ht="15.75" customHeight="1" thickBot="1">
      <c r="A2" s="2202" t="s">
        <v>20</v>
      </c>
      <c r="B2" s="2050" t="s">
        <v>575</v>
      </c>
      <c r="C2" s="2052"/>
      <c r="D2" s="2052"/>
      <c r="E2" s="2051"/>
      <c r="F2" s="2181" t="s">
        <v>577</v>
      </c>
      <c r="G2" s="2215"/>
      <c r="H2" s="2215"/>
      <c r="I2" s="2182"/>
      <c r="J2" s="2181" t="s">
        <v>576</v>
      </c>
      <c r="K2" s="2215"/>
      <c r="L2" s="2215"/>
      <c r="M2" s="2182"/>
      <c r="N2" s="2181" t="s">
        <v>49</v>
      </c>
      <c r="O2" s="2215"/>
      <c r="P2" s="2215"/>
      <c r="Q2" s="2182"/>
      <c r="R2" s="2124" t="s">
        <v>579</v>
      </c>
      <c r="S2" s="2125"/>
    </row>
    <row r="3" spans="1:19" ht="30" customHeight="1" thickBot="1">
      <c r="A3" s="2218"/>
      <c r="B3" s="2181" t="s">
        <v>170</v>
      </c>
      <c r="C3" s="2182"/>
      <c r="D3" s="2280" t="s">
        <v>524</v>
      </c>
      <c r="E3" s="2131"/>
      <c r="F3" s="2181" t="s">
        <v>170</v>
      </c>
      <c r="G3" s="2182"/>
      <c r="H3" s="2280" t="s">
        <v>524</v>
      </c>
      <c r="I3" s="2131"/>
      <c r="J3" s="2215" t="s">
        <v>170</v>
      </c>
      <c r="K3" s="2182"/>
      <c r="L3" s="2280" t="s">
        <v>524</v>
      </c>
      <c r="M3" s="2131"/>
      <c r="N3" s="2181" t="s">
        <v>170</v>
      </c>
      <c r="O3" s="2182"/>
      <c r="P3" s="2280" t="s">
        <v>524</v>
      </c>
      <c r="Q3" s="2131"/>
      <c r="R3" s="2169"/>
      <c r="S3" s="2170"/>
    </row>
    <row r="4" spans="1:19" ht="14.4" thickBot="1">
      <c r="A4" s="2203"/>
      <c r="B4" s="85">
        <v>2008</v>
      </c>
      <c r="C4" s="330">
        <v>2009</v>
      </c>
      <c r="D4" s="85">
        <v>2008</v>
      </c>
      <c r="E4" s="66">
        <v>2009</v>
      </c>
      <c r="F4" s="85">
        <v>2008</v>
      </c>
      <c r="G4" s="66">
        <v>2009</v>
      </c>
      <c r="H4" s="85">
        <v>2008</v>
      </c>
      <c r="I4" s="66">
        <v>2009</v>
      </c>
      <c r="J4" s="128">
        <v>2008</v>
      </c>
      <c r="K4" s="66">
        <v>2009</v>
      </c>
      <c r="L4" s="85">
        <v>2008</v>
      </c>
      <c r="M4" s="66">
        <v>2009</v>
      </c>
      <c r="N4" s="85">
        <v>2008</v>
      </c>
      <c r="O4" s="66">
        <v>2009</v>
      </c>
      <c r="P4" s="85">
        <v>2008</v>
      </c>
      <c r="Q4" s="66">
        <v>2009</v>
      </c>
      <c r="R4" s="477">
        <v>2008</v>
      </c>
      <c r="S4" s="151">
        <v>2009</v>
      </c>
    </row>
    <row r="5" spans="1:19" ht="12.75">
      <c r="A5" s="57" t="s">
        <v>566</v>
      </c>
      <c r="B5" s="487" t="s">
        <v>163</v>
      </c>
      <c r="C5" s="536" t="s">
        <v>163</v>
      </c>
      <c r="D5" s="487" t="s">
        <v>163</v>
      </c>
      <c r="E5" s="536" t="s">
        <v>163</v>
      </c>
      <c r="F5" s="487" t="s">
        <v>163</v>
      </c>
      <c r="G5" s="536" t="s">
        <v>163</v>
      </c>
      <c r="H5" s="1964" t="s">
        <v>163</v>
      </c>
      <c r="I5" s="1965" t="s">
        <v>163</v>
      </c>
      <c r="J5" s="1964" t="s">
        <v>163</v>
      </c>
      <c r="K5" s="1965" t="s">
        <v>163</v>
      </c>
      <c r="L5" s="1966" t="s">
        <v>163</v>
      </c>
      <c r="M5" s="1967" t="s">
        <v>163</v>
      </c>
      <c r="N5" s="543">
        <v>43630</v>
      </c>
      <c r="O5" s="1968">
        <v>44760</v>
      </c>
      <c r="P5" s="1969">
        <v>1.5</v>
      </c>
      <c r="Q5" s="132">
        <v>1.35</v>
      </c>
      <c r="R5" s="1970">
        <f>N5*P5</f>
        <v>65445</v>
      </c>
      <c r="S5" s="1971">
        <f>O5*Q5</f>
        <v>60426.00000000001</v>
      </c>
    </row>
    <row r="6" spans="1:19" ht="12.75">
      <c r="A6" s="52" t="s">
        <v>567</v>
      </c>
      <c r="B6" s="479" t="s">
        <v>163</v>
      </c>
      <c r="C6" s="528" t="s">
        <v>163</v>
      </c>
      <c r="D6" s="479" t="s">
        <v>163</v>
      </c>
      <c r="E6" s="528" t="s">
        <v>163</v>
      </c>
      <c r="F6" s="479" t="s">
        <v>163</v>
      </c>
      <c r="G6" s="528" t="s">
        <v>163</v>
      </c>
      <c r="H6" s="1972" t="s">
        <v>163</v>
      </c>
      <c r="I6" s="1973" t="s">
        <v>163</v>
      </c>
      <c r="J6" s="1972" t="s">
        <v>163</v>
      </c>
      <c r="K6" s="1973" t="s">
        <v>163</v>
      </c>
      <c r="L6" s="1972" t="s">
        <v>163</v>
      </c>
      <c r="M6" s="1973" t="s">
        <v>163</v>
      </c>
      <c r="N6" s="1457">
        <v>18325</v>
      </c>
      <c r="O6" s="1974">
        <v>18772</v>
      </c>
      <c r="P6" s="39">
        <v>9</v>
      </c>
      <c r="Q6" s="132">
        <v>9</v>
      </c>
      <c r="R6" s="1975">
        <f>N6*P6</f>
        <v>164925</v>
      </c>
      <c r="S6" s="1976">
        <f>O6*Q6</f>
        <v>168948</v>
      </c>
    </row>
    <row r="7" spans="1:19" ht="12.75">
      <c r="A7" s="52" t="s">
        <v>565</v>
      </c>
      <c r="B7" s="527">
        <v>0</v>
      </c>
      <c r="C7" s="484">
        <v>0</v>
      </c>
      <c r="D7" s="378">
        <v>0</v>
      </c>
      <c r="E7" s="395">
        <v>0</v>
      </c>
      <c r="F7" s="527">
        <v>0</v>
      </c>
      <c r="G7" s="484">
        <v>0</v>
      </c>
      <c r="H7" s="42">
        <v>0</v>
      </c>
      <c r="I7" s="43">
        <v>0</v>
      </c>
      <c r="J7" s="777">
        <v>0</v>
      </c>
      <c r="K7" s="1977">
        <v>0</v>
      </c>
      <c r="L7" s="42">
        <v>0</v>
      </c>
      <c r="M7" s="43">
        <v>0</v>
      </c>
      <c r="N7" s="1978" t="s">
        <v>163</v>
      </c>
      <c r="O7" s="1972" t="s">
        <v>163</v>
      </c>
      <c r="P7" s="1972" t="s">
        <v>163</v>
      </c>
      <c r="Q7" s="1973" t="s">
        <v>163</v>
      </c>
      <c r="R7" s="1975">
        <v>0</v>
      </c>
      <c r="S7" s="1976">
        <v>0</v>
      </c>
    </row>
    <row r="8" spans="1:19" ht="12.75">
      <c r="A8" s="48" t="s">
        <v>132</v>
      </c>
      <c r="B8" s="802" t="s">
        <v>425</v>
      </c>
      <c r="C8" s="783" t="s">
        <v>425</v>
      </c>
      <c r="D8" s="42" t="s">
        <v>469</v>
      </c>
      <c r="E8" s="43" t="s">
        <v>469</v>
      </c>
      <c r="F8" s="802" t="s">
        <v>425</v>
      </c>
      <c r="G8" s="783" t="s">
        <v>425</v>
      </c>
      <c r="H8" s="42" t="s">
        <v>469</v>
      </c>
      <c r="I8" s="43" t="s">
        <v>469</v>
      </c>
      <c r="J8" s="802" t="s">
        <v>425</v>
      </c>
      <c r="K8" s="783" t="s">
        <v>425</v>
      </c>
      <c r="L8" s="42" t="s">
        <v>469</v>
      </c>
      <c r="M8" s="43" t="s">
        <v>469</v>
      </c>
      <c r="N8" s="1978" t="s">
        <v>163</v>
      </c>
      <c r="O8" s="1972" t="s">
        <v>163</v>
      </c>
      <c r="P8" s="1972" t="s">
        <v>163</v>
      </c>
      <c r="Q8" s="1973" t="s">
        <v>163</v>
      </c>
      <c r="R8" s="1242" t="s">
        <v>25</v>
      </c>
      <c r="S8" s="1243" t="s">
        <v>25</v>
      </c>
    </row>
    <row r="9" spans="1:19" ht="12.75">
      <c r="A9" s="48" t="s">
        <v>139</v>
      </c>
      <c r="B9" s="529" t="s">
        <v>163</v>
      </c>
      <c r="C9" s="479" t="s">
        <v>163</v>
      </c>
      <c r="D9" s="479" t="s">
        <v>163</v>
      </c>
      <c r="E9" s="528" t="s">
        <v>163</v>
      </c>
      <c r="F9" s="507">
        <v>41966</v>
      </c>
      <c r="G9" s="485">
        <v>0</v>
      </c>
      <c r="H9" s="42">
        <v>1.75</v>
      </c>
      <c r="I9" s="43">
        <v>0</v>
      </c>
      <c r="J9" s="1978" t="s">
        <v>163</v>
      </c>
      <c r="K9" s="1972" t="s">
        <v>163</v>
      </c>
      <c r="L9" s="1972" t="s">
        <v>163</v>
      </c>
      <c r="M9" s="1973" t="s">
        <v>163</v>
      </c>
      <c r="N9" s="1978" t="s">
        <v>163</v>
      </c>
      <c r="O9" s="1972" t="s">
        <v>163</v>
      </c>
      <c r="P9" s="1972" t="s">
        <v>163</v>
      </c>
      <c r="Q9" s="1973" t="s">
        <v>163</v>
      </c>
      <c r="R9" s="1975">
        <f>F9*H9</f>
        <v>73440.5</v>
      </c>
      <c r="S9" s="1976">
        <f>G9*I9</f>
        <v>0</v>
      </c>
    </row>
    <row r="10" spans="1:19" ht="12.75">
      <c r="A10" s="162" t="s">
        <v>140</v>
      </c>
      <c r="B10" s="507">
        <v>9904</v>
      </c>
      <c r="C10" s="485">
        <v>9722</v>
      </c>
      <c r="D10" s="38">
        <v>3.5</v>
      </c>
      <c r="E10" s="97">
        <v>3.5</v>
      </c>
      <c r="F10" s="529" t="s">
        <v>163</v>
      </c>
      <c r="G10" s="479" t="s">
        <v>163</v>
      </c>
      <c r="H10" s="1972" t="s">
        <v>163</v>
      </c>
      <c r="I10" s="1973" t="s">
        <v>163</v>
      </c>
      <c r="J10" s="1978" t="s">
        <v>163</v>
      </c>
      <c r="K10" s="1972" t="s">
        <v>163</v>
      </c>
      <c r="L10" s="1972" t="s">
        <v>163</v>
      </c>
      <c r="M10" s="1973" t="s">
        <v>163</v>
      </c>
      <c r="N10" s="1978" t="s">
        <v>163</v>
      </c>
      <c r="O10" s="1972" t="s">
        <v>163</v>
      </c>
      <c r="P10" s="1972" t="s">
        <v>163</v>
      </c>
      <c r="Q10" s="1973" t="s">
        <v>163</v>
      </c>
      <c r="R10" s="1975">
        <f>B10*D10</f>
        <v>34664</v>
      </c>
      <c r="S10" s="1976">
        <f>C10*E10</f>
        <v>34027</v>
      </c>
    </row>
    <row r="11" spans="1:19" ht="12.75">
      <c r="A11" s="162" t="s">
        <v>568</v>
      </c>
      <c r="B11" s="507">
        <v>0</v>
      </c>
      <c r="C11" s="485">
        <v>0</v>
      </c>
      <c r="D11" s="378">
        <v>0</v>
      </c>
      <c r="E11" s="395">
        <v>0</v>
      </c>
      <c r="F11" s="507">
        <v>0</v>
      </c>
      <c r="G11" s="485">
        <v>0</v>
      </c>
      <c r="H11" s="42">
        <v>0</v>
      </c>
      <c r="I11" s="43">
        <v>0</v>
      </c>
      <c r="J11" s="777">
        <v>0</v>
      </c>
      <c r="K11" s="1977">
        <v>0</v>
      </c>
      <c r="L11" s="42">
        <v>0</v>
      </c>
      <c r="M11" s="43">
        <v>0</v>
      </c>
      <c r="N11" s="1978" t="s">
        <v>163</v>
      </c>
      <c r="O11" s="1972" t="s">
        <v>163</v>
      </c>
      <c r="P11" s="1972" t="s">
        <v>163</v>
      </c>
      <c r="Q11" s="1973" t="s">
        <v>163</v>
      </c>
      <c r="R11" s="1975">
        <v>0</v>
      </c>
      <c r="S11" s="1976">
        <v>0</v>
      </c>
    </row>
    <row r="12" spans="1:19" ht="12.75">
      <c r="A12" s="48" t="s">
        <v>141</v>
      </c>
      <c r="B12" s="507">
        <v>0</v>
      </c>
      <c r="C12" s="485">
        <v>0</v>
      </c>
      <c r="D12" s="480">
        <v>3.5</v>
      </c>
      <c r="E12" s="530">
        <v>3.5</v>
      </c>
      <c r="F12" s="507">
        <v>0</v>
      </c>
      <c r="G12" s="485">
        <v>0</v>
      </c>
      <c r="H12" s="42">
        <v>2.75</v>
      </c>
      <c r="I12" s="43">
        <v>2.75</v>
      </c>
      <c r="J12" s="1978" t="s">
        <v>163</v>
      </c>
      <c r="K12" s="1972" t="s">
        <v>163</v>
      </c>
      <c r="L12" s="1972" t="s">
        <v>163</v>
      </c>
      <c r="M12" s="1973" t="s">
        <v>163</v>
      </c>
      <c r="N12" s="1978" t="s">
        <v>163</v>
      </c>
      <c r="O12" s="1972" t="s">
        <v>163</v>
      </c>
      <c r="P12" s="1972" t="s">
        <v>163</v>
      </c>
      <c r="Q12" s="1973" t="s">
        <v>163</v>
      </c>
      <c r="R12" s="1975">
        <v>0</v>
      </c>
      <c r="S12" s="1976">
        <v>0</v>
      </c>
    </row>
    <row r="13" spans="1:19" ht="12.75">
      <c r="A13" s="48" t="s">
        <v>520</v>
      </c>
      <c r="B13" s="507">
        <v>0</v>
      </c>
      <c r="C13" s="485">
        <v>0</v>
      </c>
      <c r="D13" s="480">
        <v>0</v>
      </c>
      <c r="E13" s="530">
        <v>0</v>
      </c>
      <c r="F13" s="507">
        <v>0</v>
      </c>
      <c r="G13" s="485">
        <v>0</v>
      </c>
      <c r="H13" s="1886">
        <v>0</v>
      </c>
      <c r="I13" s="294">
        <v>0</v>
      </c>
      <c r="J13" s="777">
        <v>0</v>
      </c>
      <c r="K13" s="1977">
        <v>0</v>
      </c>
      <c r="L13" s="482">
        <v>0</v>
      </c>
      <c r="M13" s="429">
        <v>0</v>
      </c>
      <c r="N13" s="544" t="s">
        <v>163</v>
      </c>
      <c r="O13" s="1979" t="s">
        <v>163</v>
      </c>
      <c r="P13" s="1980" t="s">
        <v>163</v>
      </c>
      <c r="Q13" s="1981" t="s">
        <v>163</v>
      </c>
      <c r="R13" s="1975">
        <v>0</v>
      </c>
      <c r="S13" s="1976">
        <v>0</v>
      </c>
    </row>
    <row r="14" spans="1:19" ht="12.75">
      <c r="A14" s="136" t="s">
        <v>521</v>
      </c>
      <c r="B14" s="507">
        <v>0</v>
      </c>
      <c r="C14" s="485">
        <v>0</v>
      </c>
      <c r="D14" s="480">
        <v>0</v>
      </c>
      <c r="E14" s="530">
        <v>0</v>
      </c>
      <c r="F14" s="507">
        <v>0</v>
      </c>
      <c r="G14" s="485">
        <v>0</v>
      </c>
      <c r="H14" s="1886">
        <v>0</v>
      </c>
      <c r="I14" s="294">
        <v>0</v>
      </c>
      <c r="J14" s="777">
        <v>0</v>
      </c>
      <c r="K14" s="1977">
        <v>0</v>
      </c>
      <c r="L14" s="482">
        <v>0</v>
      </c>
      <c r="M14" s="429">
        <v>0</v>
      </c>
      <c r="N14" s="544" t="s">
        <v>163</v>
      </c>
      <c r="O14" s="1979" t="s">
        <v>163</v>
      </c>
      <c r="P14" s="1972" t="s">
        <v>163</v>
      </c>
      <c r="Q14" s="1973" t="s">
        <v>163</v>
      </c>
      <c r="R14" s="1975">
        <v>0</v>
      </c>
      <c r="S14" s="1976">
        <v>0</v>
      </c>
    </row>
    <row r="15" spans="1:19" ht="12.75">
      <c r="A15" s="136" t="s">
        <v>569</v>
      </c>
      <c r="B15" s="507">
        <v>0</v>
      </c>
      <c r="C15" s="485">
        <v>0</v>
      </c>
      <c r="D15" s="378">
        <v>0</v>
      </c>
      <c r="E15" s="395">
        <v>0</v>
      </c>
      <c r="F15" s="507">
        <v>0</v>
      </c>
      <c r="G15" s="485">
        <v>0</v>
      </c>
      <c r="H15" s="42">
        <v>0</v>
      </c>
      <c r="I15" s="43">
        <v>0</v>
      </c>
      <c r="J15" s="777">
        <v>0</v>
      </c>
      <c r="K15" s="1977">
        <v>0</v>
      </c>
      <c r="L15" s="378">
        <v>0</v>
      </c>
      <c r="M15" s="395">
        <v>0</v>
      </c>
      <c r="N15" s="544" t="s">
        <v>163</v>
      </c>
      <c r="O15" s="1979" t="s">
        <v>163</v>
      </c>
      <c r="P15" s="1972" t="s">
        <v>163</v>
      </c>
      <c r="Q15" s="1973" t="s">
        <v>163</v>
      </c>
      <c r="R15" s="1975">
        <v>0</v>
      </c>
      <c r="S15" s="1976">
        <v>0</v>
      </c>
    </row>
    <row r="16" spans="1:19" ht="12.75">
      <c r="A16" s="100" t="s">
        <v>133</v>
      </c>
      <c r="B16" s="507">
        <v>1705</v>
      </c>
      <c r="C16" s="485">
        <v>0</v>
      </c>
      <c r="D16" s="480">
        <v>2.5</v>
      </c>
      <c r="E16" s="60">
        <v>0</v>
      </c>
      <c r="F16" s="529" t="s">
        <v>163</v>
      </c>
      <c r="G16" s="479" t="s">
        <v>163</v>
      </c>
      <c r="H16" s="1972" t="s">
        <v>163</v>
      </c>
      <c r="I16" s="1973" t="s">
        <v>163</v>
      </c>
      <c r="J16" s="1978" t="s">
        <v>163</v>
      </c>
      <c r="K16" s="1972" t="s">
        <v>163</v>
      </c>
      <c r="L16" s="1972" t="s">
        <v>163</v>
      </c>
      <c r="M16" s="1973" t="s">
        <v>163</v>
      </c>
      <c r="N16" s="544" t="s">
        <v>163</v>
      </c>
      <c r="O16" s="1979" t="s">
        <v>163</v>
      </c>
      <c r="P16" s="1972" t="s">
        <v>163</v>
      </c>
      <c r="Q16" s="1973" t="s">
        <v>163</v>
      </c>
      <c r="R16" s="1975">
        <f>B16*D16</f>
        <v>4262.5</v>
      </c>
      <c r="S16" s="1976">
        <f>C16*E16</f>
        <v>0</v>
      </c>
    </row>
    <row r="17" spans="1:19" ht="12.75">
      <c r="A17" s="100" t="s">
        <v>570</v>
      </c>
      <c r="B17" s="507">
        <v>0</v>
      </c>
      <c r="C17" s="485">
        <v>0</v>
      </c>
      <c r="D17" s="378">
        <v>0</v>
      </c>
      <c r="E17" s="395">
        <v>0</v>
      </c>
      <c r="F17" s="507">
        <v>0</v>
      </c>
      <c r="G17" s="485">
        <v>0</v>
      </c>
      <c r="H17" s="42">
        <v>0</v>
      </c>
      <c r="I17" s="43">
        <v>0</v>
      </c>
      <c r="J17" s="777">
        <v>0</v>
      </c>
      <c r="K17" s="1977">
        <v>0</v>
      </c>
      <c r="L17" s="378" t="s">
        <v>469</v>
      </c>
      <c r="M17" s="395" t="s">
        <v>469</v>
      </c>
      <c r="N17" s="544" t="s">
        <v>163</v>
      </c>
      <c r="O17" s="1979" t="s">
        <v>163</v>
      </c>
      <c r="P17" s="1972" t="s">
        <v>163</v>
      </c>
      <c r="Q17" s="1973" t="s">
        <v>163</v>
      </c>
      <c r="R17" s="1975">
        <v>0</v>
      </c>
      <c r="S17" s="1976">
        <v>0</v>
      </c>
    </row>
    <row r="18" spans="1:19" ht="12.75">
      <c r="A18" s="100" t="s">
        <v>571</v>
      </c>
      <c r="B18" s="529" t="s">
        <v>163</v>
      </c>
      <c r="C18" s="479" t="s">
        <v>163</v>
      </c>
      <c r="D18" s="479" t="s">
        <v>163</v>
      </c>
      <c r="E18" s="528" t="s">
        <v>163</v>
      </c>
      <c r="F18" s="529" t="s">
        <v>163</v>
      </c>
      <c r="G18" s="479" t="s">
        <v>163</v>
      </c>
      <c r="H18" s="1972" t="s">
        <v>163</v>
      </c>
      <c r="I18" s="1973" t="s">
        <v>163</v>
      </c>
      <c r="J18" s="1978" t="s">
        <v>163</v>
      </c>
      <c r="K18" s="1972" t="s">
        <v>163</v>
      </c>
      <c r="L18" s="1972" t="s">
        <v>163</v>
      </c>
      <c r="M18" s="1973" t="s">
        <v>163</v>
      </c>
      <c r="N18" s="544">
        <v>5120000</v>
      </c>
      <c r="O18" s="1979">
        <v>2150000</v>
      </c>
      <c r="P18" s="39">
        <v>0.45</v>
      </c>
      <c r="Q18" s="132">
        <v>0.45</v>
      </c>
      <c r="R18" s="1242">
        <f>N18*P18</f>
        <v>2304000</v>
      </c>
      <c r="S18" s="1243">
        <f>O18*Q18</f>
        <v>967500</v>
      </c>
    </row>
    <row r="19" spans="1:19" ht="12.75">
      <c r="A19" s="100" t="s">
        <v>578</v>
      </c>
      <c r="B19" s="529" t="s">
        <v>163</v>
      </c>
      <c r="C19" s="479" t="s">
        <v>163</v>
      </c>
      <c r="D19" s="479" t="s">
        <v>163</v>
      </c>
      <c r="E19" s="528" t="s">
        <v>163</v>
      </c>
      <c r="F19" s="529" t="s">
        <v>163</v>
      </c>
      <c r="G19" s="479" t="s">
        <v>163</v>
      </c>
      <c r="H19" s="1972" t="s">
        <v>163</v>
      </c>
      <c r="I19" s="1973" t="s">
        <v>163</v>
      </c>
      <c r="J19" s="1978" t="s">
        <v>163</v>
      </c>
      <c r="K19" s="1972" t="s">
        <v>163</v>
      </c>
      <c r="L19" s="1972" t="s">
        <v>163</v>
      </c>
      <c r="M19" s="1973" t="s">
        <v>163</v>
      </c>
      <c r="N19" s="544">
        <v>108000</v>
      </c>
      <c r="O19" s="1979">
        <v>140000</v>
      </c>
      <c r="P19" s="39">
        <v>0.5</v>
      </c>
      <c r="Q19" s="132">
        <v>0.5</v>
      </c>
      <c r="R19" s="1242">
        <f>N19*P19</f>
        <v>54000</v>
      </c>
      <c r="S19" s="1243">
        <f>O19*Q19</f>
        <v>70000</v>
      </c>
    </row>
    <row r="20" spans="1:19" ht="12.75">
      <c r="A20" s="100" t="s">
        <v>135</v>
      </c>
      <c r="B20" s="527">
        <v>0</v>
      </c>
      <c r="C20" s="484">
        <v>0</v>
      </c>
      <c r="D20" s="479" t="s">
        <v>163</v>
      </c>
      <c r="E20" s="528" t="s">
        <v>163</v>
      </c>
      <c r="F20" s="507">
        <v>30174</v>
      </c>
      <c r="G20" s="485">
        <v>121471</v>
      </c>
      <c r="H20" s="1886">
        <v>1.15</v>
      </c>
      <c r="I20" s="429">
        <v>1.3</v>
      </c>
      <c r="J20" s="1978" t="s">
        <v>163</v>
      </c>
      <c r="K20" s="1972" t="s">
        <v>163</v>
      </c>
      <c r="L20" s="1972" t="s">
        <v>163</v>
      </c>
      <c r="M20" s="1973" t="s">
        <v>163</v>
      </c>
      <c r="N20" s="544" t="s">
        <v>163</v>
      </c>
      <c r="O20" s="1979" t="s">
        <v>163</v>
      </c>
      <c r="P20" s="1972" t="s">
        <v>163</v>
      </c>
      <c r="Q20" s="1973" t="s">
        <v>163</v>
      </c>
      <c r="R20" s="1975">
        <f>F20*H20</f>
        <v>34700.1</v>
      </c>
      <c r="S20" s="1976">
        <f>G20*I20</f>
        <v>157912.30000000002</v>
      </c>
    </row>
    <row r="21" spans="1:19" ht="12.75">
      <c r="A21" s="100" t="s">
        <v>142</v>
      </c>
      <c r="B21" s="527">
        <v>0</v>
      </c>
      <c r="C21" s="484">
        <v>0</v>
      </c>
      <c r="D21" s="479" t="s">
        <v>163</v>
      </c>
      <c r="E21" s="528" t="s">
        <v>163</v>
      </c>
      <c r="F21" s="507">
        <v>9500</v>
      </c>
      <c r="G21" s="485">
        <v>1500</v>
      </c>
      <c r="H21" s="1886">
        <v>0.9</v>
      </c>
      <c r="I21" s="294">
        <v>0.95</v>
      </c>
      <c r="J21" s="777">
        <v>0</v>
      </c>
      <c r="K21" s="1977">
        <v>0</v>
      </c>
      <c r="L21" s="1972" t="s">
        <v>163</v>
      </c>
      <c r="M21" s="1973" t="s">
        <v>163</v>
      </c>
      <c r="N21" s="544" t="s">
        <v>163</v>
      </c>
      <c r="O21" s="1979" t="s">
        <v>163</v>
      </c>
      <c r="P21" s="1972" t="s">
        <v>163</v>
      </c>
      <c r="Q21" s="1973" t="s">
        <v>163</v>
      </c>
      <c r="R21" s="1975">
        <f>F21*H21</f>
        <v>8550</v>
      </c>
      <c r="S21" s="1976">
        <f>G21*I21</f>
        <v>1425</v>
      </c>
    </row>
    <row r="22" spans="1:19" ht="12.75">
      <c r="A22" s="100" t="s">
        <v>143</v>
      </c>
      <c r="B22" s="527">
        <v>0</v>
      </c>
      <c r="C22" s="484">
        <v>0</v>
      </c>
      <c r="D22" s="480">
        <v>0</v>
      </c>
      <c r="E22" s="530">
        <v>0</v>
      </c>
      <c r="F22" s="527">
        <v>0</v>
      </c>
      <c r="G22" s="484">
        <v>0</v>
      </c>
      <c r="H22" s="1886">
        <v>0</v>
      </c>
      <c r="I22" s="294">
        <v>0</v>
      </c>
      <c r="J22" s="777">
        <v>0</v>
      </c>
      <c r="K22" s="1977">
        <v>0</v>
      </c>
      <c r="L22" s="698">
        <v>0</v>
      </c>
      <c r="M22" s="699">
        <v>0</v>
      </c>
      <c r="N22" s="544" t="s">
        <v>163</v>
      </c>
      <c r="O22" s="1979" t="s">
        <v>163</v>
      </c>
      <c r="P22" s="1980" t="s">
        <v>163</v>
      </c>
      <c r="Q22" s="1981" t="s">
        <v>163</v>
      </c>
      <c r="R22" s="1975">
        <v>0</v>
      </c>
      <c r="S22" s="1976">
        <v>0</v>
      </c>
    </row>
    <row r="23" spans="1:19" ht="12.75">
      <c r="A23" s="100" t="s">
        <v>144</v>
      </c>
      <c r="B23" s="527">
        <v>0</v>
      </c>
      <c r="C23" s="484">
        <v>0</v>
      </c>
      <c r="D23" s="481" t="s">
        <v>163</v>
      </c>
      <c r="E23" s="531" t="s">
        <v>163</v>
      </c>
      <c r="F23" s="537">
        <v>1280000</v>
      </c>
      <c r="G23" s="486">
        <v>705000</v>
      </c>
      <c r="H23" s="1886">
        <v>0.62</v>
      </c>
      <c r="I23" s="294">
        <v>0.65</v>
      </c>
      <c r="J23" s="1242">
        <v>32000</v>
      </c>
      <c r="K23" s="1982">
        <v>45000</v>
      </c>
      <c r="L23" s="1886">
        <v>0.57</v>
      </c>
      <c r="M23" s="429">
        <v>0.6</v>
      </c>
      <c r="N23" s="544" t="s">
        <v>163</v>
      </c>
      <c r="O23" s="1979" t="s">
        <v>163</v>
      </c>
      <c r="P23" s="1980" t="s">
        <v>163</v>
      </c>
      <c r="Q23" s="1981" t="s">
        <v>163</v>
      </c>
      <c r="R23" s="1975">
        <f>F23*H23+J23*L23</f>
        <v>811840</v>
      </c>
      <c r="S23" s="1976">
        <f>G23*I23+K23*M23</f>
        <v>485250</v>
      </c>
    </row>
    <row r="24" spans="1:19" ht="12.75">
      <c r="A24" s="100" t="s">
        <v>522</v>
      </c>
      <c r="B24" s="527">
        <v>0</v>
      </c>
      <c r="C24" s="484">
        <v>0</v>
      </c>
      <c r="D24" s="378">
        <v>0</v>
      </c>
      <c r="E24" s="395">
        <v>0</v>
      </c>
      <c r="F24" s="537">
        <v>0</v>
      </c>
      <c r="G24" s="486">
        <v>0</v>
      </c>
      <c r="H24" s="42">
        <v>0</v>
      </c>
      <c r="I24" s="43">
        <v>0</v>
      </c>
      <c r="J24" s="1242">
        <v>0</v>
      </c>
      <c r="K24" s="1982">
        <v>0</v>
      </c>
      <c r="L24" s="378">
        <v>0</v>
      </c>
      <c r="M24" s="395">
        <v>0</v>
      </c>
      <c r="N24" s="544" t="s">
        <v>163</v>
      </c>
      <c r="O24" s="1979" t="s">
        <v>163</v>
      </c>
      <c r="P24" s="1972" t="s">
        <v>163</v>
      </c>
      <c r="Q24" s="1973" t="s">
        <v>163</v>
      </c>
      <c r="R24" s="1975">
        <v>0</v>
      </c>
      <c r="S24" s="1976">
        <v>0</v>
      </c>
    </row>
    <row r="25" spans="1:19" ht="12.75">
      <c r="A25" s="100" t="s">
        <v>136</v>
      </c>
      <c r="B25" s="527">
        <v>0</v>
      </c>
      <c r="C25" s="484">
        <v>0</v>
      </c>
      <c r="D25" s="479" t="s">
        <v>163</v>
      </c>
      <c r="E25" s="528" t="s">
        <v>163</v>
      </c>
      <c r="F25" s="537">
        <v>620</v>
      </c>
      <c r="G25" s="486">
        <v>400</v>
      </c>
      <c r="H25" s="1886">
        <v>3.64</v>
      </c>
      <c r="I25" s="294">
        <v>3.64</v>
      </c>
      <c r="J25" s="1242">
        <v>844</v>
      </c>
      <c r="K25" s="1982">
        <v>2006</v>
      </c>
      <c r="L25" s="482" t="s">
        <v>25</v>
      </c>
      <c r="M25" s="429" t="s">
        <v>25</v>
      </c>
      <c r="N25" s="544" t="s">
        <v>163</v>
      </c>
      <c r="O25" s="1979" t="s">
        <v>163</v>
      </c>
      <c r="P25" s="1972" t="s">
        <v>163</v>
      </c>
      <c r="Q25" s="1973" t="s">
        <v>163</v>
      </c>
      <c r="R25" s="1975">
        <f>F25*H25</f>
        <v>2256.8</v>
      </c>
      <c r="S25" s="1976">
        <f>G25*I25</f>
        <v>1456</v>
      </c>
    </row>
    <row r="26" spans="1:19" ht="12.75">
      <c r="A26" s="100" t="s">
        <v>137</v>
      </c>
      <c r="B26" s="507">
        <v>1061088</v>
      </c>
      <c r="C26" s="485">
        <v>1447990</v>
      </c>
      <c r="D26" s="480">
        <v>0.91</v>
      </c>
      <c r="E26" s="44">
        <v>0.81</v>
      </c>
      <c r="F26" s="537">
        <v>55081152</v>
      </c>
      <c r="G26" s="486">
        <v>75165470</v>
      </c>
      <c r="H26" s="1886">
        <v>0.51</v>
      </c>
      <c r="I26" s="294">
        <v>0.5</v>
      </c>
      <c r="J26" s="1242">
        <v>0</v>
      </c>
      <c r="K26" s="1982">
        <v>0</v>
      </c>
      <c r="L26" s="1972" t="s">
        <v>163</v>
      </c>
      <c r="M26" s="1973" t="s">
        <v>163</v>
      </c>
      <c r="N26" s="544" t="s">
        <v>163</v>
      </c>
      <c r="O26" s="1979" t="s">
        <v>163</v>
      </c>
      <c r="P26" s="1972" t="s">
        <v>163</v>
      </c>
      <c r="Q26" s="1973" t="s">
        <v>163</v>
      </c>
      <c r="R26" s="1975">
        <f>B26*D26+F26*H26</f>
        <v>29056977.6</v>
      </c>
      <c r="S26" s="1976">
        <f>C26*E26+G26*I26</f>
        <v>38755606.9</v>
      </c>
    </row>
    <row r="27" spans="1:19" ht="13.8" thickBot="1">
      <c r="A27" s="526" t="s">
        <v>138</v>
      </c>
      <c r="B27" s="532">
        <v>0</v>
      </c>
      <c r="C27" s="533">
        <v>0</v>
      </c>
      <c r="D27" s="534" t="s">
        <v>163</v>
      </c>
      <c r="E27" s="535" t="s">
        <v>163</v>
      </c>
      <c r="F27" s="538">
        <v>0</v>
      </c>
      <c r="G27" s="533">
        <v>3691</v>
      </c>
      <c r="H27" s="1937">
        <v>0</v>
      </c>
      <c r="I27" s="1145">
        <v>1.5</v>
      </c>
      <c r="J27" s="778">
        <v>0</v>
      </c>
      <c r="K27" s="1983">
        <v>0</v>
      </c>
      <c r="L27" s="1984" t="s">
        <v>163</v>
      </c>
      <c r="M27" s="1985" t="s">
        <v>163</v>
      </c>
      <c r="N27" s="1986" t="s">
        <v>163</v>
      </c>
      <c r="O27" s="1987" t="s">
        <v>163</v>
      </c>
      <c r="P27" s="1988" t="s">
        <v>163</v>
      </c>
      <c r="Q27" s="1989" t="s">
        <v>163</v>
      </c>
      <c r="R27" s="1990">
        <f>F27*H27</f>
        <v>0</v>
      </c>
      <c r="S27" s="1991">
        <f>G27*I27</f>
        <v>5536.5</v>
      </c>
    </row>
    <row r="28" spans="1:19" ht="13.8" thickBot="1">
      <c r="A28" s="149" t="s">
        <v>429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992">
        <f>SUM(R5:R27)</f>
        <v>32615061.5</v>
      </c>
      <c r="S28" s="1993">
        <f>SUM(S5:S27)</f>
        <v>40708087.699999996</v>
      </c>
    </row>
    <row r="29" ht="12.75">
      <c r="A29" s="183" t="s">
        <v>496</v>
      </c>
    </row>
    <row r="30" spans="18:19" ht="12.75">
      <c r="R30" s="391"/>
      <c r="S30" s="391"/>
    </row>
  </sheetData>
  <mergeCells count="15">
    <mergeCell ref="A2:A4"/>
    <mergeCell ref="A1:B1"/>
    <mergeCell ref="N2:Q2"/>
    <mergeCell ref="R2:S3"/>
    <mergeCell ref="L3:M3"/>
    <mergeCell ref="N3:O3"/>
    <mergeCell ref="P3:Q3"/>
    <mergeCell ref="B2:E2"/>
    <mergeCell ref="F2:I2"/>
    <mergeCell ref="J2:M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 topLeftCell="A1">
      <selection activeCell="F2" sqref="A2:G29"/>
    </sheetView>
  </sheetViews>
  <sheetFormatPr defaultColWidth="9.140625" defaultRowHeight="12.75"/>
  <cols>
    <col min="1" max="1" width="44.57421875" style="0" customWidth="1"/>
    <col min="2" max="7" width="8.7109375" style="0" customWidth="1"/>
  </cols>
  <sheetData>
    <row r="1" spans="1:7" ht="21" customHeight="1" thickBot="1">
      <c r="A1" s="2053" t="s">
        <v>955</v>
      </c>
      <c r="B1" s="2053"/>
      <c r="C1" s="2053"/>
      <c r="D1" s="2053"/>
      <c r="E1" s="2053"/>
      <c r="G1" s="1292" t="s">
        <v>50</v>
      </c>
    </row>
    <row r="2" spans="1:7" ht="15" customHeight="1" thickBot="1">
      <c r="A2" s="2126" t="s">
        <v>20</v>
      </c>
      <c r="B2" s="2172" t="s">
        <v>608</v>
      </c>
      <c r="C2" s="2173"/>
      <c r="D2" s="2172" t="s">
        <v>609</v>
      </c>
      <c r="E2" s="2173"/>
      <c r="F2" s="2294" t="s">
        <v>610</v>
      </c>
      <c r="G2" s="2295"/>
    </row>
    <row r="3" spans="1:10" ht="15" customHeight="1" thickBot="1">
      <c r="A3" s="2127"/>
      <c r="B3" s="83">
        <v>2008</v>
      </c>
      <c r="C3" s="113">
        <v>2009</v>
      </c>
      <c r="D3" s="118">
        <v>2008</v>
      </c>
      <c r="E3" s="383">
        <v>2009</v>
      </c>
      <c r="F3" s="575">
        <v>2008</v>
      </c>
      <c r="G3" s="576">
        <v>2009</v>
      </c>
      <c r="H3" s="1890"/>
      <c r="I3" s="1890"/>
      <c r="J3" s="1890"/>
    </row>
    <row r="4" spans="1:10" ht="15" customHeight="1">
      <c r="A4" s="711" t="s">
        <v>566</v>
      </c>
      <c r="B4" s="473">
        <v>100</v>
      </c>
      <c r="C4" s="469">
        <v>100</v>
      </c>
      <c r="D4" s="473">
        <v>0</v>
      </c>
      <c r="E4" s="469">
        <v>0</v>
      </c>
      <c r="F4" s="1244">
        <v>0</v>
      </c>
      <c r="G4" s="469">
        <v>0</v>
      </c>
      <c r="H4" s="1890">
        <f aca="true" t="shared" si="0" ref="H4:I6">B4+D4+F4</f>
        <v>100</v>
      </c>
      <c r="I4" s="1890">
        <f t="shared" si="0"/>
        <v>100</v>
      </c>
      <c r="J4" s="1890"/>
    </row>
    <row r="5" spans="1:10" ht="15" customHeight="1">
      <c r="A5" s="799" t="s">
        <v>567</v>
      </c>
      <c r="B5" s="759">
        <v>0</v>
      </c>
      <c r="C5" s="760">
        <v>0</v>
      </c>
      <c r="D5" s="759">
        <v>0</v>
      </c>
      <c r="E5" s="760">
        <v>0</v>
      </c>
      <c r="F5" s="1245">
        <v>100</v>
      </c>
      <c r="G5" s="760">
        <v>100</v>
      </c>
      <c r="H5" s="1890">
        <f t="shared" si="0"/>
        <v>100</v>
      </c>
      <c r="I5" s="1890">
        <f t="shared" si="0"/>
        <v>100</v>
      </c>
      <c r="J5" s="1890"/>
    </row>
    <row r="6" spans="1:10" ht="15" customHeight="1">
      <c r="A6" s="253" t="s">
        <v>561</v>
      </c>
      <c r="B6" s="759">
        <v>0</v>
      </c>
      <c r="C6" s="760">
        <v>0</v>
      </c>
      <c r="D6" s="759">
        <v>0</v>
      </c>
      <c r="E6" s="760">
        <v>0</v>
      </c>
      <c r="F6" s="1245">
        <v>0</v>
      </c>
      <c r="G6" s="760">
        <v>0</v>
      </c>
      <c r="H6" s="1890">
        <f t="shared" si="0"/>
        <v>0</v>
      </c>
      <c r="I6" s="1890">
        <f t="shared" si="0"/>
        <v>0</v>
      </c>
      <c r="J6" s="1890"/>
    </row>
    <row r="7" spans="1:10" ht="15" customHeight="1">
      <c r="A7" s="1034" t="s">
        <v>132</v>
      </c>
      <c r="B7" s="426" t="s">
        <v>425</v>
      </c>
      <c r="C7" s="917" t="s">
        <v>425</v>
      </c>
      <c r="D7" s="426" t="s">
        <v>425</v>
      </c>
      <c r="E7" s="917" t="s">
        <v>425</v>
      </c>
      <c r="F7" s="426" t="s">
        <v>425</v>
      </c>
      <c r="G7" s="917" t="s">
        <v>425</v>
      </c>
      <c r="H7" s="1890"/>
      <c r="I7" s="1890"/>
      <c r="J7" s="1890"/>
    </row>
    <row r="8" spans="1:10" ht="15" customHeight="1">
      <c r="A8" s="1246" t="s">
        <v>139</v>
      </c>
      <c r="B8" s="759">
        <v>100</v>
      </c>
      <c r="C8" s="760">
        <v>0</v>
      </c>
      <c r="D8" s="759">
        <v>0</v>
      </c>
      <c r="E8" s="760">
        <v>0</v>
      </c>
      <c r="F8" s="1245">
        <v>0</v>
      </c>
      <c r="G8" s="760">
        <v>0</v>
      </c>
      <c r="H8" s="1890">
        <f aca="true" t="shared" si="1" ref="H8:I10">B8+D8+F8</f>
        <v>100</v>
      </c>
      <c r="I8" s="1890">
        <f t="shared" si="1"/>
        <v>0</v>
      </c>
      <c r="J8" s="1890"/>
    </row>
    <row r="9" spans="1:10" ht="15" customHeight="1">
      <c r="A9" s="1247" t="s">
        <v>140</v>
      </c>
      <c r="B9" s="759">
        <v>100</v>
      </c>
      <c r="C9" s="760">
        <v>100</v>
      </c>
      <c r="D9" s="759">
        <v>0</v>
      </c>
      <c r="E9" s="760">
        <v>0</v>
      </c>
      <c r="F9" s="1245">
        <v>0</v>
      </c>
      <c r="G9" s="760">
        <v>0</v>
      </c>
      <c r="H9" s="1890">
        <f t="shared" si="1"/>
        <v>100</v>
      </c>
      <c r="I9" s="1890">
        <f t="shared" si="1"/>
        <v>100</v>
      </c>
      <c r="J9" s="1890"/>
    </row>
    <row r="10" spans="1:10" ht="15" customHeight="1">
      <c r="A10" s="1247" t="s">
        <v>574</v>
      </c>
      <c r="B10" s="759">
        <v>0</v>
      </c>
      <c r="C10" s="760">
        <v>0</v>
      </c>
      <c r="D10" s="759">
        <v>0</v>
      </c>
      <c r="E10" s="760">
        <v>0</v>
      </c>
      <c r="F10" s="1245">
        <v>0</v>
      </c>
      <c r="G10" s="760">
        <v>0</v>
      </c>
      <c r="H10" s="1890">
        <f t="shared" si="1"/>
        <v>0</v>
      </c>
      <c r="I10" s="1890">
        <f t="shared" si="1"/>
        <v>0</v>
      </c>
      <c r="J10" s="1890"/>
    </row>
    <row r="11" spans="1:10" ht="15" customHeight="1">
      <c r="A11" s="752" t="s">
        <v>562</v>
      </c>
      <c r="B11" s="759">
        <v>0</v>
      </c>
      <c r="C11" s="760">
        <v>0</v>
      </c>
      <c r="D11" s="759">
        <v>0</v>
      </c>
      <c r="E11" s="760">
        <v>0</v>
      </c>
      <c r="F11" s="1245">
        <v>0</v>
      </c>
      <c r="G11" s="760">
        <v>0</v>
      </c>
      <c r="H11" s="1890">
        <f>B11+D11+F11</f>
        <v>0</v>
      </c>
      <c r="I11" s="1890">
        <f aca="true" t="shared" si="2" ref="I11:I28">C11+E11+G11</f>
        <v>0</v>
      </c>
      <c r="J11" s="1890"/>
    </row>
    <row r="12" spans="1:10" ht="15" customHeight="1">
      <c r="A12" s="1248" t="s">
        <v>520</v>
      </c>
      <c r="B12" s="759">
        <v>0</v>
      </c>
      <c r="C12" s="760">
        <v>0</v>
      </c>
      <c r="D12" s="759">
        <v>0</v>
      </c>
      <c r="E12" s="760">
        <v>0</v>
      </c>
      <c r="F12" s="1245">
        <v>0</v>
      </c>
      <c r="G12" s="760">
        <v>0</v>
      </c>
      <c r="H12" s="1890">
        <f aca="true" t="shared" si="3" ref="H12:I28">B12+D12+F12</f>
        <v>0</v>
      </c>
      <c r="I12" s="1890">
        <f t="shared" si="2"/>
        <v>0</v>
      </c>
      <c r="J12" s="1890"/>
    </row>
    <row r="13" spans="1:10" ht="15" customHeight="1">
      <c r="A13" s="1249" t="s">
        <v>521</v>
      </c>
      <c r="B13" s="759">
        <v>0</v>
      </c>
      <c r="C13" s="760">
        <v>0</v>
      </c>
      <c r="D13" s="759">
        <v>0</v>
      </c>
      <c r="E13" s="760">
        <v>0</v>
      </c>
      <c r="F13" s="1245">
        <v>0</v>
      </c>
      <c r="G13" s="760">
        <v>0</v>
      </c>
      <c r="H13" s="1890">
        <f t="shared" si="3"/>
        <v>0</v>
      </c>
      <c r="I13" s="1890">
        <f t="shared" si="2"/>
        <v>0</v>
      </c>
      <c r="J13" s="1890"/>
    </row>
    <row r="14" spans="1:10" ht="15" customHeight="1">
      <c r="A14" s="1217" t="s">
        <v>563</v>
      </c>
      <c r="B14" s="759">
        <v>0</v>
      </c>
      <c r="C14" s="760">
        <v>0</v>
      </c>
      <c r="D14" s="759">
        <v>0</v>
      </c>
      <c r="E14" s="760">
        <v>0</v>
      </c>
      <c r="F14" s="1245">
        <v>0</v>
      </c>
      <c r="G14" s="760">
        <v>0</v>
      </c>
      <c r="H14" s="1890">
        <f t="shared" si="3"/>
        <v>0</v>
      </c>
      <c r="I14" s="1890">
        <f t="shared" si="2"/>
        <v>0</v>
      </c>
      <c r="J14" s="1890"/>
    </row>
    <row r="15" spans="1:10" ht="15" customHeight="1">
      <c r="A15" s="774" t="s">
        <v>133</v>
      </c>
      <c r="B15" s="759">
        <v>100</v>
      </c>
      <c r="C15" s="760">
        <v>0</v>
      </c>
      <c r="D15" s="759">
        <v>0</v>
      </c>
      <c r="E15" s="760">
        <v>0</v>
      </c>
      <c r="F15" s="1245">
        <v>0</v>
      </c>
      <c r="G15" s="760">
        <v>0</v>
      </c>
      <c r="H15" s="1890">
        <f t="shared" si="3"/>
        <v>100</v>
      </c>
      <c r="I15" s="1890">
        <f t="shared" si="2"/>
        <v>0</v>
      </c>
      <c r="J15" s="1890"/>
    </row>
    <row r="16" spans="1:10" ht="15" customHeight="1">
      <c r="A16" s="1034" t="s">
        <v>573</v>
      </c>
      <c r="B16" s="759">
        <v>0</v>
      </c>
      <c r="C16" s="760">
        <v>0</v>
      </c>
      <c r="D16" s="759">
        <v>0</v>
      </c>
      <c r="E16" s="760">
        <v>0</v>
      </c>
      <c r="F16" s="1245">
        <v>0</v>
      </c>
      <c r="G16" s="760">
        <v>0</v>
      </c>
      <c r="H16" s="1890">
        <f t="shared" si="3"/>
        <v>0</v>
      </c>
      <c r="I16" s="1890">
        <f t="shared" si="2"/>
        <v>0</v>
      </c>
      <c r="J16" s="1890"/>
    </row>
    <row r="17" spans="1:10" ht="15" customHeight="1">
      <c r="A17" s="799" t="s">
        <v>745</v>
      </c>
      <c r="B17" s="759">
        <v>0</v>
      </c>
      <c r="C17" s="760">
        <v>0</v>
      </c>
      <c r="D17" s="759">
        <v>0</v>
      </c>
      <c r="E17" s="760">
        <v>0</v>
      </c>
      <c r="F17" s="1245">
        <v>100</v>
      </c>
      <c r="G17" s="760">
        <v>100</v>
      </c>
      <c r="H17" s="1890">
        <f t="shared" si="3"/>
        <v>100</v>
      </c>
      <c r="I17" s="1890">
        <f t="shared" si="2"/>
        <v>100</v>
      </c>
      <c r="J17" s="1890"/>
    </row>
    <row r="18" spans="1:10" ht="15" customHeight="1">
      <c r="A18" s="799" t="s">
        <v>746</v>
      </c>
      <c r="B18" s="759">
        <v>0</v>
      </c>
      <c r="C18" s="760">
        <v>0</v>
      </c>
      <c r="D18" s="759">
        <v>0</v>
      </c>
      <c r="E18" s="760">
        <v>0</v>
      </c>
      <c r="F18" s="1245">
        <v>0</v>
      </c>
      <c r="G18" s="760">
        <v>0</v>
      </c>
      <c r="H18" s="1890">
        <f t="shared" si="3"/>
        <v>0</v>
      </c>
      <c r="I18" s="1890">
        <f t="shared" si="2"/>
        <v>0</v>
      </c>
      <c r="J18" s="1890"/>
    </row>
    <row r="19" spans="1:10" ht="15" customHeight="1">
      <c r="A19" s="799" t="s">
        <v>744</v>
      </c>
      <c r="B19" s="759">
        <v>0</v>
      </c>
      <c r="C19" s="760">
        <v>0</v>
      </c>
      <c r="D19" s="759">
        <v>0</v>
      </c>
      <c r="E19" s="760">
        <v>0</v>
      </c>
      <c r="F19" s="1245">
        <v>100</v>
      </c>
      <c r="G19" s="760">
        <v>100</v>
      </c>
      <c r="H19" s="1890">
        <f t="shared" si="3"/>
        <v>100</v>
      </c>
      <c r="I19" s="1890">
        <f t="shared" si="2"/>
        <v>100</v>
      </c>
      <c r="J19" s="1890"/>
    </row>
    <row r="20" spans="1:10" ht="15" customHeight="1">
      <c r="A20" s="774" t="s">
        <v>523</v>
      </c>
      <c r="B20" s="759">
        <v>0</v>
      </c>
      <c r="C20" s="760">
        <v>0</v>
      </c>
      <c r="D20" s="759">
        <v>0</v>
      </c>
      <c r="E20" s="760">
        <v>0</v>
      </c>
      <c r="F20" s="1245">
        <v>100</v>
      </c>
      <c r="G20" s="760">
        <v>100</v>
      </c>
      <c r="H20" s="1890">
        <f t="shared" si="3"/>
        <v>100</v>
      </c>
      <c r="I20" s="1890">
        <f t="shared" si="2"/>
        <v>100</v>
      </c>
      <c r="J20" s="1890"/>
    </row>
    <row r="21" spans="1:10" ht="15" customHeight="1">
      <c r="A21" s="774" t="s">
        <v>560</v>
      </c>
      <c r="B21" s="759">
        <v>0</v>
      </c>
      <c r="C21" s="760">
        <v>0</v>
      </c>
      <c r="D21" s="759">
        <v>0</v>
      </c>
      <c r="E21" s="760">
        <v>0</v>
      </c>
      <c r="F21" s="1245">
        <v>100</v>
      </c>
      <c r="G21" s="760">
        <v>100</v>
      </c>
      <c r="H21" s="1890">
        <f t="shared" si="3"/>
        <v>100</v>
      </c>
      <c r="I21" s="1890">
        <f t="shared" si="2"/>
        <v>100</v>
      </c>
      <c r="J21" s="1890"/>
    </row>
    <row r="22" spans="1:10" ht="15" customHeight="1">
      <c r="A22" s="774" t="s">
        <v>143</v>
      </c>
      <c r="B22" s="759">
        <v>0</v>
      </c>
      <c r="C22" s="760">
        <v>0</v>
      </c>
      <c r="D22" s="759">
        <v>0</v>
      </c>
      <c r="E22" s="760">
        <v>0</v>
      </c>
      <c r="F22" s="1245">
        <v>0</v>
      </c>
      <c r="G22" s="760">
        <v>0</v>
      </c>
      <c r="H22" s="1890">
        <f t="shared" si="3"/>
        <v>0</v>
      </c>
      <c r="I22" s="1890">
        <f t="shared" si="2"/>
        <v>0</v>
      </c>
      <c r="J22" s="1890"/>
    </row>
    <row r="23" spans="1:10" ht="15" customHeight="1">
      <c r="A23" s="774" t="s">
        <v>144</v>
      </c>
      <c r="B23" s="759">
        <v>100</v>
      </c>
      <c r="C23" s="760">
        <v>100</v>
      </c>
      <c r="D23" s="759">
        <v>0</v>
      </c>
      <c r="E23" s="760">
        <v>0</v>
      </c>
      <c r="F23" s="1245">
        <v>0</v>
      </c>
      <c r="G23" s="760">
        <v>0</v>
      </c>
      <c r="H23" s="1890">
        <f>B23+D23+F23</f>
        <v>100</v>
      </c>
      <c r="I23" s="1994">
        <v>100</v>
      </c>
      <c r="J23" s="1890"/>
    </row>
    <row r="24" spans="1:10" ht="15" customHeight="1">
      <c r="A24" s="1034" t="s">
        <v>572</v>
      </c>
      <c r="B24" s="759">
        <v>0</v>
      </c>
      <c r="C24" s="760">
        <v>0</v>
      </c>
      <c r="D24" s="759">
        <v>0</v>
      </c>
      <c r="E24" s="760">
        <v>0</v>
      </c>
      <c r="F24" s="1245">
        <v>0</v>
      </c>
      <c r="G24" s="760">
        <v>0</v>
      </c>
      <c r="H24" s="1890">
        <f t="shared" si="3"/>
        <v>0</v>
      </c>
      <c r="I24" s="1890">
        <f t="shared" si="3"/>
        <v>0</v>
      </c>
      <c r="J24" s="1890"/>
    </row>
    <row r="25" spans="1:10" ht="15" customHeight="1">
      <c r="A25" s="774" t="s">
        <v>136</v>
      </c>
      <c r="B25" s="759">
        <v>50</v>
      </c>
      <c r="C25" s="760">
        <v>50</v>
      </c>
      <c r="D25" s="759">
        <v>50</v>
      </c>
      <c r="E25" s="760">
        <v>50</v>
      </c>
      <c r="F25" s="1245">
        <v>0</v>
      </c>
      <c r="G25" s="760">
        <v>0</v>
      </c>
      <c r="H25" s="1890">
        <f t="shared" si="3"/>
        <v>100</v>
      </c>
      <c r="I25" s="1890">
        <f t="shared" si="3"/>
        <v>100</v>
      </c>
      <c r="J25" s="1890"/>
    </row>
    <row r="26" spans="1:10" ht="15" customHeight="1">
      <c r="A26" s="1246" t="s">
        <v>137</v>
      </c>
      <c r="B26" s="759">
        <v>100</v>
      </c>
      <c r="C26" s="760">
        <v>100</v>
      </c>
      <c r="D26" s="759">
        <v>0</v>
      </c>
      <c r="E26" s="760">
        <v>0</v>
      </c>
      <c r="F26" s="1245">
        <v>0</v>
      </c>
      <c r="G26" s="760">
        <v>0</v>
      </c>
      <c r="H26" s="1890">
        <f t="shared" si="3"/>
        <v>100</v>
      </c>
      <c r="I26" s="1890">
        <f t="shared" si="3"/>
        <v>100</v>
      </c>
      <c r="J26" s="1890"/>
    </row>
    <row r="27" spans="1:10" ht="15" customHeight="1" thickBot="1">
      <c r="A27" s="1290" t="s">
        <v>138</v>
      </c>
      <c r="B27" s="474">
        <v>0</v>
      </c>
      <c r="C27" s="475">
        <v>100</v>
      </c>
      <c r="D27" s="474">
        <v>0</v>
      </c>
      <c r="E27" s="475">
        <v>0</v>
      </c>
      <c r="F27" s="1291">
        <v>0</v>
      </c>
      <c r="G27" s="475">
        <v>0</v>
      </c>
      <c r="H27" s="1890">
        <f t="shared" si="3"/>
        <v>0</v>
      </c>
      <c r="I27" s="1890">
        <f t="shared" si="2"/>
        <v>100</v>
      </c>
      <c r="J27" s="1890"/>
    </row>
    <row r="28" spans="1:10" ht="15" customHeight="1" thickBot="1">
      <c r="A28" s="182" t="s">
        <v>59</v>
      </c>
      <c r="B28" s="1293">
        <f>(B32/$H$32)*100</f>
        <v>54.166666666666664</v>
      </c>
      <c r="C28" s="1293">
        <f>(C32/$I$32)*100</f>
        <v>50</v>
      </c>
      <c r="D28" s="1293">
        <f>(D32/$H$32)*100</f>
        <v>4.166666666666666</v>
      </c>
      <c r="E28" s="1293">
        <f>(E32/$I$32)*100</f>
        <v>4.545454545454546</v>
      </c>
      <c r="F28" s="1293">
        <f>(F32/$H$32)*100</f>
        <v>41.66666666666667</v>
      </c>
      <c r="G28" s="1293">
        <f>(G32/$I$32)*100</f>
        <v>45.45454545454545</v>
      </c>
      <c r="H28" s="1890">
        <f t="shared" si="3"/>
        <v>100</v>
      </c>
      <c r="I28" s="1890">
        <f t="shared" si="2"/>
        <v>100</v>
      </c>
      <c r="J28" s="1890"/>
    </row>
    <row r="29" spans="1:10" ht="15" customHeight="1">
      <c r="A29" s="234" t="s">
        <v>429</v>
      </c>
      <c r="B29" s="199"/>
      <c r="C29" s="199"/>
      <c r="D29" s="199"/>
      <c r="E29" s="199"/>
      <c r="F29" s="199"/>
      <c r="G29" s="199"/>
      <c r="H29" s="1890"/>
      <c r="I29" s="1890"/>
      <c r="J29" s="1890"/>
    </row>
    <row r="30" spans="8:10" ht="15" customHeight="1">
      <c r="H30" s="1890">
        <f>SUM(H4:H27)</f>
        <v>1200</v>
      </c>
      <c r="I30" s="1890">
        <f>SUM(I4:I27)</f>
        <v>1100</v>
      </c>
      <c r="J30" s="1890"/>
    </row>
    <row r="31" spans="8:10" ht="12.75">
      <c r="H31" s="1890"/>
      <c r="I31" s="1890"/>
      <c r="J31" s="1890"/>
    </row>
    <row r="32" spans="2:10" ht="12.75">
      <c r="B32" s="1890">
        <f aca="true" t="shared" si="4" ref="B32:G32">SUM(B4:B27)</f>
        <v>650</v>
      </c>
      <c r="C32" s="1890">
        <f t="shared" si="4"/>
        <v>550</v>
      </c>
      <c r="D32" s="1890">
        <f t="shared" si="4"/>
        <v>50</v>
      </c>
      <c r="E32" s="1890">
        <f t="shared" si="4"/>
        <v>50</v>
      </c>
      <c r="F32" s="1890">
        <f t="shared" si="4"/>
        <v>500</v>
      </c>
      <c r="G32" s="1890">
        <f t="shared" si="4"/>
        <v>500</v>
      </c>
      <c r="H32" s="1890">
        <f>B32+D32+F32</f>
        <v>1200</v>
      </c>
      <c r="I32" s="1890">
        <f>C32+E32+G32</f>
        <v>1100</v>
      </c>
      <c r="J32" s="1890"/>
    </row>
    <row r="33" spans="2:10" ht="12.75">
      <c r="B33" s="1890"/>
      <c r="C33" s="1890"/>
      <c r="D33" s="1890"/>
      <c r="E33" s="1890"/>
      <c r="F33" s="1890"/>
      <c r="G33" s="1890"/>
      <c r="H33" s="1890"/>
      <c r="I33" s="1890"/>
      <c r="J33" s="1890"/>
    </row>
    <row r="34" spans="8:10" ht="12.75">
      <c r="H34" s="1890"/>
      <c r="I34" s="1890"/>
      <c r="J34" s="1890"/>
    </row>
  </sheetData>
  <mergeCells count="5"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 topLeftCell="A1">
      <selection activeCell="H2" sqref="A2:I29"/>
    </sheetView>
  </sheetViews>
  <sheetFormatPr defaultColWidth="9.140625" defaultRowHeight="12.75"/>
  <cols>
    <col min="1" max="1" width="44.28125" style="0" customWidth="1"/>
  </cols>
  <sheetData>
    <row r="1" spans="1:9" ht="21" customHeight="1" thickBot="1">
      <c r="A1" s="2132" t="s">
        <v>957</v>
      </c>
      <c r="B1" s="2132"/>
      <c r="C1" s="2132"/>
      <c r="D1" s="2132"/>
      <c r="E1" s="2132"/>
      <c r="I1" s="782" t="s">
        <v>50</v>
      </c>
    </row>
    <row r="2" spans="1:9" ht="30" customHeight="1" thickBot="1">
      <c r="A2" s="2126" t="s">
        <v>20</v>
      </c>
      <c r="B2" s="2294" t="s">
        <v>611</v>
      </c>
      <c r="C2" s="2295"/>
      <c r="D2" s="2172" t="s">
        <v>612</v>
      </c>
      <c r="E2" s="2173"/>
      <c r="F2" s="2172" t="s">
        <v>619</v>
      </c>
      <c r="G2" s="2173"/>
      <c r="H2" s="2172" t="s">
        <v>620</v>
      </c>
      <c r="I2" s="2173"/>
    </row>
    <row r="3" spans="1:12" ht="15" customHeight="1" thickBot="1">
      <c r="A3" s="2127"/>
      <c r="B3" s="1735">
        <v>2008</v>
      </c>
      <c r="C3" s="1736">
        <v>2009</v>
      </c>
      <c r="D3" s="118">
        <v>2008</v>
      </c>
      <c r="E3" s="383">
        <v>2009</v>
      </c>
      <c r="F3" s="1735">
        <v>2008</v>
      </c>
      <c r="G3" s="1736">
        <v>2009</v>
      </c>
      <c r="H3" s="1735">
        <v>2008</v>
      </c>
      <c r="I3" s="1736">
        <v>2009</v>
      </c>
      <c r="J3" s="1890"/>
      <c r="K3" s="1890"/>
      <c r="L3" s="1890"/>
    </row>
    <row r="4" spans="1:12" ht="15" customHeight="1">
      <c r="A4" s="711" t="s">
        <v>617</v>
      </c>
      <c r="B4" s="1764">
        <v>0</v>
      </c>
      <c r="C4" s="1765">
        <v>0</v>
      </c>
      <c r="D4" s="1764">
        <v>0</v>
      </c>
      <c r="E4" s="1765">
        <v>0</v>
      </c>
      <c r="F4" s="1764">
        <v>100</v>
      </c>
      <c r="G4" s="1765">
        <v>100</v>
      </c>
      <c r="H4" s="1766">
        <v>0</v>
      </c>
      <c r="I4" s="1765">
        <v>0</v>
      </c>
      <c r="J4" s="1890">
        <f aca="true" t="shared" si="0" ref="J4:K6">B4+D4+F4+H4</f>
        <v>100</v>
      </c>
      <c r="K4" s="1890">
        <f t="shared" si="0"/>
        <v>100</v>
      </c>
      <c r="L4" s="1890"/>
    </row>
    <row r="5" spans="1:12" ht="15" customHeight="1">
      <c r="A5" s="799" t="s">
        <v>618</v>
      </c>
      <c r="B5" s="1312">
        <v>10</v>
      </c>
      <c r="C5" s="1769">
        <v>15</v>
      </c>
      <c r="D5" s="1312">
        <v>0</v>
      </c>
      <c r="E5" s="1769">
        <v>0</v>
      </c>
      <c r="F5" s="1312">
        <v>90</v>
      </c>
      <c r="G5" s="1769">
        <v>85</v>
      </c>
      <c r="H5" s="1770">
        <v>0</v>
      </c>
      <c r="I5" s="1769">
        <v>0</v>
      </c>
      <c r="J5" s="1890">
        <f t="shared" si="0"/>
        <v>100</v>
      </c>
      <c r="K5" s="1890">
        <f t="shared" si="0"/>
        <v>100</v>
      </c>
      <c r="L5" s="1890"/>
    </row>
    <row r="6" spans="1:12" ht="15" customHeight="1">
      <c r="A6" s="719" t="s">
        <v>565</v>
      </c>
      <c r="B6" s="1767">
        <v>0</v>
      </c>
      <c r="C6" s="1768">
        <v>0</v>
      </c>
      <c r="D6" s="1767">
        <v>0</v>
      </c>
      <c r="E6" s="1768">
        <v>0</v>
      </c>
      <c r="F6" s="1767">
        <v>0</v>
      </c>
      <c r="G6" s="1768">
        <v>0</v>
      </c>
      <c r="H6" s="1860">
        <v>0</v>
      </c>
      <c r="I6" s="1768">
        <v>0</v>
      </c>
      <c r="J6" s="1890">
        <f t="shared" si="0"/>
        <v>0</v>
      </c>
      <c r="K6" s="1890">
        <f t="shared" si="0"/>
        <v>0</v>
      </c>
      <c r="L6" s="1890"/>
    </row>
    <row r="7" spans="1:12" ht="15" customHeight="1">
      <c r="A7" s="478" t="s">
        <v>132</v>
      </c>
      <c r="B7" s="802" t="s">
        <v>425</v>
      </c>
      <c r="C7" s="803" t="s">
        <v>425</v>
      </c>
      <c r="D7" s="802" t="s">
        <v>425</v>
      </c>
      <c r="E7" s="803" t="s">
        <v>425</v>
      </c>
      <c r="F7" s="802" t="s">
        <v>425</v>
      </c>
      <c r="G7" s="803" t="s">
        <v>425</v>
      </c>
      <c r="H7" s="802" t="s">
        <v>425</v>
      </c>
      <c r="I7" s="803" t="s">
        <v>425</v>
      </c>
      <c r="J7" s="1890"/>
      <c r="K7" s="1890"/>
      <c r="L7" s="1890"/>
    </row>
    <row r="8" spans="1:12" ht="15" customHeight="1">
      <c r="A8" s="771" t="s">
        <v>139</v>
      </c>
      <c r="B8" s="1312">
        <v>0</v>
      </c>
      <c r="C8" s="1769">
        <v>0</v>
      </c>
      <c r="D8" s="1312">
        <v>73.47</v>
      </c>
      <c r="E8" s="1769">
        <v>0</v>
      </c>
      <c r="F8" s="1312">
        <v>26.53</v>
      </c>
      <c r="G8" s="1769">
        <v>0</v>
      </c>
      <c r="H8" s="1770">
        <v>0</v>
      </c>
      <c r="I8" s="1769">
        <v>0</v>
      </c>
      <c r="J8" s="1890">
        <f aca="true" t="shared" si="1" ref="J8:K11">B8+D8+F8+H8</f>
        <v>100</v>
      </c>
      <c r="K8" s="1890">
        <f t="shared" si="1"/>
        <v>0</v>
      </c>
      <c r="L8" s="1890"/>
    </row>
    <row r="9" spans="1:12" ht="13.5" customHeight="1">
      <c r="A9" s="772" t="s">
        <v>140</v>
      </c>
      <c r="B9" s="1312">
        <v>0</v>
      </c>
      <c r="C9" s="1769">
        <v>0</v>
      </c>
      <c r="D9" s="1312">
        <v>100</v>
      </c>
      <c r="E9" s="1769">
        <v>94</v>
      </c>
      <c r="F9" s="1312">
        <v>0</v>
      </c>
      <c r="G9" s="1769">
        <v>0</v>
      </c>
      <c r="H9" s="1770">
        <v>0</v>
      </c>
      <c r="I9" s="1769">
        <v>6</v>
      </c>
      <c r="J9" s="1890">
        <f t="shared" si="1"/>
        <v>100</v>
      </c>
      <c r="K9" s="1890">
        <f t="shared" si="1"/>
        <v>100</v>
      </c>
      <c r="L9" s="1890"/>
    </row>
    <row r="10" spans="1:12" ht="15" customHeight="1">
      <c r="A10" s="772" t="s">
        <v>292</v>
      </c>
      <c r="B10" s="1312">
        <v>0</v>
      </c>
      <c r="C10" s="1769">
        <v>0</v>
      </c>
      <c r="D10" s="1312">
        <v>0</v>
      </c>
      <c r="E10" s="1769">
        <v>0</v>
      </c>
      <c r="F10" s="1312">
        <v>0</v>
      </c>
      <c r="G10" s="1769">
        <v>0</v>
      </c>
      <c r="H10" s="1770">
        <v>0</v>
      </c>
      <c r="I10" s="1769">
        <v>0</v>
      </c>
      <c r="J10" s="1890">
        <f t="shared" si="1"/>
        <v>0</v>
      </c>
      <c r="K10" s="1890">
        <f t="shared" si="1"/>
        <v>0</v>
      </c>
      <c r="L10" s="1890"/>
    </row>
    <row r="11" spans="1:12" ht="15" customHeight="1">
      <c r="A11" s="246" t="s">
        <v>141</v>
      </c>
      <c r="B11" s="1767">
        <v>0</v>
      </c>
      <c r="C11" s="1768">
        <v>0</v>
      </c>
      <c r="D11" s="1767">
        <v>0</v>
      </c>
      <c r="E11" s="1768">
        <v>0</v>
      </c>
      <c r="F11" s="1767">
        <v>0</v>
      </c>
      <c r="G11" s="1768">
        <v>0</v>
      </c>
      <c r="H11" s="1860">
        <v>0</v>
      </c>
      <c r="I11" s="1768">
        <v>0</v>
      </c>
      <c r="J11" s="1890">
        <f t="shared" si="1"/>
        <v>0</v>
      </c>
      <c r="K11" s="1890">
        <f t="shared" si="1"/>
        <v>0</v>
      </c>
      <c r="L11" s="1890"/>
    </row>
    <row r="12" spans="1:12" ht="15" customHeight="1">
      <c r="A12" s="255" t="s">
        <v>520</v>
      </c>
      <c r="B12" s="1767">
        <v>0</v>
      </c>
      <c r="C12" s="1768">
        <v>0</v>
      </c>
      <c r="D12" s="1767">
        <v>0</v>
      </c>
      <c r="E12" s="1768">
        <v>0</v>
      </c>
      <c r="F12" s="1767">
        <v>0</v>
      </c>
      <c r="G12" s="1768">
        <v>0</v>
      </c>
      <c r="H12" s="1860">
        <v>0</v>
      </c>
      <c r="I12" s="1768">
        <v>0</v>
      </c>
      <c r="J12" s="1890">
        <f aca="true" t="shared" si="2" ref="J12:J19">B12+D12+F12+H12</f>
        <v>0</v>
      </c>
      <c r="K12" s="1890">
        <f aca="true" t="shared" si="3" ref="K12:K19">C12+E12+G12+I12</f>
        <v>0</v>
      </c>
      <c r="L12" s="1890"/>
    </row>
    <row r="13" spans="1:12" ht="15" customHeight="1">
      <c r="A13" s="773" t="s">
        <v>521</v>
      </c>
      <c r="B13" s="1767">
        <v>0</v>
      </c>
      <c r="C13" s="1768">
        <v>0</v>
      </c>
      <c r="D13" s="1767">
        <v>0</v>
      </c>
      <c r="E13" s="1768">
        <v>0</v>
      </c>
      <c r="F13" s="1767">
        <v>0</v>
      </c>
      <c r="G13" s="1768">
        <v>0</v>
      </c>
      <c r="H13" s="1860">
        <v>0</v>
      </c>
      <c r="I13" s="1768">
        <v>0</v>
      </c>
      <c r="J13" s="1890">
        <f t="shared" si="2"/>
        <v>0</v>
      </c>
      <c r="K13" s="1890">
        <f t="shared" si="3"/>
        <v>0</v>
      </c>
      <c r="L13" s="1890"/>
    </row>
    <row r="14" spans="1:12" ht="15" customHeight="1">
      <c r="A14" s="509" t="s">
        <v>569</v>
      </c>
      <c r="B14" s="1767">
        <v>0</v>
      </c>
      <c r="C14" s="1768">
        <v>0</v>
      </c>
      <c r="D14" s="1767">
        <v>0</v>
      </c>
      <c r="E14" s="1768">
        <v>0</v>
      </c>
      <c r="F14" s="1767">
        <v>0</v>
      </c>
      <c r="G14" s="1768">
        <v>0</v>
      </c>
      <c r="H14" s="1860">
        <v>0</v>
      </c>
      <c r="I14" s="1768">
        <v>0</v>
      </c>
      <c r="J14" s="1890">
        <f t="shared" si="2"/>
        <v>0</v>
      </c>
      <c r="K14" s="1890">
        <f t="shared" si="3"/>
        <v>0</v>
      </c>
      <c r="L14" s="1890"/>
    </row>
    <row r="15" spans="1:12" ht="15" customHeight="1">
      <c r="A15" s="774" t="s">
        <v>133</v>
      </c>
      <c r="B15" s="1312">
        <v>25</v>
      </c>
      <c r="C15" s="1769">
        <v>0</v>
      </c>
      <c r="D15" s="1312">
        <v>75</v>
      </c>
      <c r="E15" s="1769">
        <v>0</v>
      </c>
      <c r="F15" s="1312">
        <v>0</v>
      </c>
      <c r="G15" s="1769">
        <v>0</v>
      </c>
      <c r="H15" s="1770">
        <v>0</v>
      </c>
      <c r="I15" s="1769">
        <v>0</v>
      </c>
      <c r="J15" s="1890">
        <f t="shared" si="2"/>
        <v>100</v>
      </c>
      <c r="K15" s="1890">
        <f t="shared" si="3"/>
        <v>0</v>
      </c>
      <c r="L15" s="1890"/>
    </row>
    <row r="16" spans="1:12" ht="15" customHeight="1">
      <c r="A16" s="478" t="s">
        <v>296</v>
      </c>
      <c r="B16" s="1767">
        <v>0</v>
      </c>
      <c r="C16" s="1768">
        <v>0</v>
      </c>
      <c r="D16" s="1767">
        <v>0</v>
      </c>
      <c r="E16" s="1768">
        <v>0</v>
      </c>
      <c r="F16" s="1767">
        <v>0</v>
      </c>
      <c r="G16" s="1768">
        <v>0</v>
      </c>
      <c r="H16" s="1860">
        <v>0</v>
      </c>
      <c r="I16" s="1768">
        <v>0</v>
      </c>
      <c r="J16" s="1890">
        <f t="shared" si="2"/>
        <v>0</v>
      </c>
      <c r="K16" s="1890">
        <f t="shared" si="3"/>
        <v>0</v>
      </c>
      <c r="L16" s="1890"/>
    </row>
    <row r="17" spans="1:12" ht="15" customHeight="1">
      <c r="A17" s="799" t="s">
        <v>741</v>
      </c>
      <c r="B17" s="1312">
        <v>0</v>
      </c>
      <c r="C17" s="1769">
        <v>0</v>
      </c>
      <c r="D17" s="1312">
        <v>90</v>
      </c>
      <c r="E17" s="1769">
        <v>90</v>
      </c>
      <c r="F17" s="1312">
        <v>10</v>
      </c>
      <c r="G17" s="1769">
        <v>10</v>
      </c>
      <c r="H17" s="1770">
        <v>0</v>
      </c>
      <c r="I17" s="1769">
        <v>0</v>
      </c>
      <c r="J17" s="1890">
        <f t="shared" si="2"/>
        <v>100</v>
      </c>
      <c r="K17" s="1890">
        <f t="shared" si="3"/>
        <v>100</v>
      </c>
      <c r="L17" s="1890"/>
    </row>
    <row r="18" spans="1:12" ht="15" customHeight="1">
      <c r="A18" s="799" t="s">
        <v>743</v>
      </c>
      <c r="B18" s="1312">
        <v>0</v>
      </c>
      <c r="C18" s="1769">
        <v>0</v>
      </c>
      <c r="D18" s="1312">
        <v>0</v>
      </c>
      <c r="E18" s="1769">
        <v>0</v>
      </c>
      <c r="F18" s="1312">
        <v>0</v>
      </c>
      <c r="G18" s="1769">
        <v>0</v>
      </c>
      <c r="H18" s="1770">
        <v>0</v>
      </c>
      <c r="I18" s="1769">
        <v>0</v>
      </c>
      <c r="J18" s="1890">
        <f t="shared" si="2"/>
        <v>0</v>
      </c>
      <c r="K18" s="1890">
        <f t="shared" si="3"/>
        <v>0</v>
      </c>
      <c r="L18" s="1890"/>
    </row>
    <row r="19" spans="1:12" ht="15" customHeight="1">
      <c r="A19" s="799" t="s">
        <v>744</v>
      </c>
      <c r="B19" s="1312">
        <v>0</v>
      </c>
      <c r="C19" s="1769">
        <v>0</v>
      </c>
      <c r="D19" s="1312">
        <v>90</v>
      </c>
      <c r="E19" s="1769">
        <v>90</v>
      </c>
      <c r="F19" s="1312">
        <v>10</v>
      </c>
      <c r="G19" s="1769">
        <v>10</v>
      </c>
      <c r="H19" s="1770">
        <v>0</v>
      </c>
      <c r="I19" s="1769">
        <v>0</v>
      </c>
      <c r="J19" s="1890">
        <f t="shared" si="2"/>
        <v>100</v>
      </c>
      <c r="K19" s="1890">
        <f t="shared" si="3"/>
        <v>100</v>
      </c>
      <c r="L19" s="1890"/>
    </row>
    <row r="20" spans="1:12" ht="15" customHeight="1">
      <c r="A20" s="799" t="s">
        <v>135</v>
      </c>
      <c r="B20" s="1312">
        <v>0</v>
      </c>
      <c r="C20" s="1769">
        <v>0</v>
      </c>
      <c r="D20" s="1312">
        <v>100</v>
      </c>
      <c r="E20" s="1769">
        <v>100</v>
      </c>
      <c r="F20" s="1312">
        <v>0</v>
      </c>
      <c r="G20" s="1769">
        <v>0</v>
      </c>
      <c r="H20" s="1770">
        <v>0</v>
      </c>
      <c r="I20" s="1769">
        <v>0</v>
      </c>
      <c r="J20" s="1890">
        <f aca="true" t="shared" si="4" ref="J20:J28">B20+D20+F20+H20</f>
        <v>100</v>
      </c>
      <c r="K20" s="1890">
        <f aca="true" t="shared" si="5" ref="K20:K28">C20+E20+G20+I20</f>
        <v>100</v>
      </c>
      <c r="L20" s="1890"/>
    </row>
    <row r="21" spans="1:12" ht="15" customHeight="1">
      <c r="A21" s="799" t="s">
        <v>142</v>
      </c>
      <c r="B21" s="1312">
        <v>0</v>
      </c>
      <c r="C21" s="1769">
        <v>0</v>
      </c>
      <c r="D21" s="1312">
        <v>100</v>
      </c>
      <c r="E21" s="1769">
        <v>100</v>
      </c>
      <c r="F21" s="1312">
        <v>0</v>
      </c>
      <c r="G21" s="1769">
        <v>0</v>
      </c>
      <c r="H21" s="1770">
        <v>0</v>
      </c>
      <c r="I21" s="1769">
        <v>0</v>
      </c>
      <c r="J21" s="1890">
        <f t="shared" si="4"/>
        <v>100</v>
      </c>
      <c r="K21" s="1890">
        <f t="shared" si="5"/>
        <v>100</v>
      </c>
      <c r="L21" s="1890"/>
    </row>
    <row r="22" spans="1:12" ht="15" customHeight="1">
      <c r="A22" s="774" t="s">
        <v>143</v>
      </c>
      <c r="B22" s="1767">
        <v>0</v>
      </c>
      <c r="C22" s="1768">
        <v>0</v>
      </c>
      <c r="D22" s="1767">
        <v>0</v>
      </c>
      <c r="E22" s="1768">
        <v>0</v>
      </c>
      <c r="F22" s="1767">
        <v>0</v>
      </c>
      <c r="G22" s="1768">
        <v>0</v>
      </c>
      <c r="H22" s="1860">
        <v>0</v>
      </c>
      <c r="I22" s="1768">
        <v>0</v>
      </c>
      <c r="J22" s="1890">
        <f t="shared" si="4"/>
        <v>0</v>
      </c>
      <c r="K22" s="1890">
        <f t="shared" si="5"/>
        <v>0</v>
      </c>
      <c r="L22" s="1890"/>
    </row>
    <row r="23" spans="1:12" ht="15" customHeight="1">
      <c r="A23" s="774" t="s">
        <v>144</v>
      </c>
      <c r="B23" s="1312">
        <v>10</v>
      </c>
      <c r="C23" s="1769">
        <v>10</v>
      </c>
      <c r="D23" s="1312">
        <v>90</v>
      </c>
      <c r="E23" s="1769">
        <v>90</v>
      </c>
      <c r="F23" s="1312">
        <v>0</v>
      </c>
      <c r="G23" s="1769">
        <v>0</v>
      </c>
      <c r="H23" s="1770">
        <v>0</v>
      </c>
      <c r="I23" s="1769">
        <v>0</v>
      </c>
      <c r="J23" s="1890">
        <f t="shared" si="4"/>
        <v>100</v>
      </c>
      <c r="K23" s="1890">
        <f t="shared" si="5"/>
        <v>100</v>
      </c>
      <c r="L23" s="1890"/>
    </row>
    <row r="24" spans="1:12" ht="15" customHeight="1">
      <c r="A24" s="478" t="s">
        <v>522</v>
      </c>
      <c r="B24" s="1767">
        <v>0</v>
      </c>
      <c r="C24" s="1768">
        <v>0</v>
      </c>
      <c r="D24" s="1767">
        <v>0</v>
      </c>
      <c r="E24" s="1768">
        <v>0</v>
      </c>
      <c r="F24" s="1767">
        <v>0</v>
      </c>
      <c r="G24" s="1768">
        <v>0</v>
      </c>
      <c r="H24" s="1860">
        <v>0</v>
      </c>
      <c r="I24" s="1768">
        <v>0</v>
      </c>
      <c r="J24" s="1890">
        <f t="shared" si="4"/>
        <v>0</v>
      </c>
      <c r="K24" s="1890">
        <f t="shared" si="5"/>
        <v>0</v>
      </c>
      <c r="L24" s="1890"/>
    </row>
    <row r="25" spans="1:12" ht="15" customHeight="1">
      <c r="A25" s="774" t="s">
        <v>136</v>
      </c>
      <c r="B25" s="1312">
        <v>100</v>
      </c>
      <c r="C25" s="1769">
        <v>100</v>
      </c>
      <c r="D25" s="1312">
        <v>0</v>
      </c>
      <c r="E25" s="1769">
        <v>0</v>
      </c>
      <c r="F25" s="1312">
        <v>0</v>
      </c>
      <c r="G25" s="1769">
        <v>0</v>
      </c>
      <c r="H25" s="1770">
        <v>0</v>
      </c>
      <c r="I25" s="1769">
        <v>0</v>
      </c>
      <c r="J25" s="1890">
        <f t="shared" si="4"/>
        <v>100</v>
      </c>
      <c r="K25" s="1890">
        <f t="shared" si="5"/>
        <v>100</v>
      </c>
      <c r="L25" s="1890"/>
    </row>
    <row r="26" spans="1:12" ht="13.5" customHeight="1">
      <c r="A26" s="771" t="s">
        <v>137</v>
      </c>
      <c r="B26" s="1312">
        <v>0</v>
      </c>
      <c r="C26" s="1769">
        <v>0</v>
      </c>
      <c r="D26" s="1312">
        <v>0</v>
      </c>
      <c r="E26" s="1769">
        <v>2</v>
      </c>
      <c r="F26" s="1312">
        <v>65</v>
      </c>
      <c r="G26" s="1769">
        <v>65</v>
      </c>
      <c r="H26" s="1770">
        <v>33</v>
      </c>
      <c r="I26" s="1769">
        <v>33</v>
      </c>
      <c r="J26" s="1890">
        <f t="shared" si="4"/>
        <v>98</v>
      </c>
      <c r="K26" s="1890">
        <f t="shared" si="5"/>
        <v>100</v>
      </c>
      <c r="L26" s="1890"/>
    </row>
    <row r="27" spans="1:12" ht="15" customHeight="1" thickBot="1">
      <c r="A27" s="1313" t="s">
        <v>138</v>
      </c>
      <c r="B27" s="1771">
        <v>0</v>
      </c>
      <c r="C27" s="1772">
        <v>25</v>
      </c>
      <c r="D27" s="1771">
        <v>0</v>
      </c>
      <c r="E27" s="1772">
        <v>75</v>
      </c>
      <c r="F27" s="1771">
        <v>0</v>
      </c>
      <c r="G27" s="1772">
        <v>0</v>
      </c>
      <c r="H27" s="1773">
        <v>0</v>
      </c>
      <c r="I27" s="1772">
        <v>0</v>
      </c>
      <c r="J27" s="1890">
        <f t="shared" si="4"/>
        <v>0</v>
      </c>
      <c r="K27" s="1890">
        <f t="shared" si="5"/>
        <v>100</v>
      </c>
      <c r="L27" s="1890"/>
    </row>
    <row r="28" spans="1:12" ht="15" customHeight="1" thickBot="1">
      <c r="A28" s="987" t="s">
        <v>59</v>
      </c>
      <c r="B28" s="1315">
        <f>(B32/$J$32)*100</f>
        <v>12.103505843071787</v>
      </c>
      <c r="C28" s="1315">
        <f>(C32/$K$32)*100</f>
        <v>13.636363636363635</v>
      </c>
      <c r="D28" s="1315">
        <f>(D32/$J$32)*100</f>
        <v>59.97245409015025</v>
      </c>
      <c r="E28" s="1315">
        <f>(E32/$K$32)*100</f>
        <v>58.27272727272727</v>
      </c>
      <c r="F28" s="1315">
        <f>(F32/$J$32)*100</f>
        <v>25.169449081803002</v>
      </c>
      <c r="G28" s="1315">
        <f>(G32/$K$32)*100</f>
        <v>24.545454545454547</v>
      </c>
      <c r="H28" s="1315">
        <f>(H32/$J$32)*100</f>
        <v>2.7545909849749584</v>
      </c>
      <c r="I28" s="1315">
        <f>(I32/$K$32)*100</f>
        <v>3.5454545454545454</v>
      </c>
      <c r="J28" s="1890">
        <f t="shared" si="4"/>
        <v>100</v>
      </c>
      <c r="K28" s="1890">
        <f t="shared" si="5"/>
        <v>100</v>
      </c>
      <c r="L28" s="1890"/>
    </row>
    <row r="29" spans="1:12" ht="15" customHeight="1">
      <c r="A29" s="234" t="s">
        <v>429</v>
      </c>
      <c r="J29" s="1898">
        <f>SUM(J4:J27)</f>
        <v>1198</v>
      </c>
      <c r="K29" s="1898">
        <f>SUM(K4:K27)</f>
        <v>1100</v>
      </c>
      <c r="L29" s="1890"/>
    </row>
    <row r="30" spans="10:12" ht="15" customHeight="1">
      <c r="J30" s="1890"/>
      <c r="K30" s="1890"/>
      <c r="L30" s="1890"/>
    </row>
    <row r="31" spans="10:12" ht="12.75">
      <c r="J31" s="1898">
        <v>2008</v>
      </c>
      <c r="K31" s="1898">
        <v>2009</v>
      </c>
      <c r="L31" s="1890"/>
    </row>
    <row r="32" spans="2:11" s="1890" customFormat="1" ht="12.75">
      <c r="B32" s="1890">
        <f aca="true" t="shared" si="6" ref="B32:I32">SUM(B4:B27)</f>
        <v>145</v>
      </c>
      <c r="C32" s="1890">
        <f t="shared" si="6"/>
        <v>150</v>
      </c>
      <c r="D32" s="1890">
        <f t="shared" si="6"/>
        <v>718.47</v>
      </c>
      <c r="E32" s="1890">
        <f t="shared" si="6"/>
        <v>641</v>
      </c>
      <c r="F32" s="1890">
        <f t="shared" si="6"/>
        <v>301.53</v>
      </c>
      <c r="G32" s="1890">
        <f t="shared" si="6"/>
        <v>270</v>
      </c>
      <c r="H32" s="1890">
        <f t="shared" si="6"/>
        <v>33</v>
      </c>
      <c r="I32" s="1890">
        <f t="shared" si="6"/>
        <v>39</v>
      </c>
      <c r="J32" s="1890">
        <f>B32+D32+F32+H32</f>
        <v>1198</v>
      </c>
      <c r="K32" s="1890">
        <f>C32+E32+G32+I32</f>
        <v>1100</v>
      </c>
    </row>
    <row r="33" spans="10:12" ht="12.75">
      <c r="J33" s="1890"/>
      <c r="K33" s="1890"/>
      <c r="L33" s="1890"/>
    </row>
    <row r="34" spans="10:12" ht="12.75">
      <c r="J34" s="1890"/>
      <c r="K34" s="1890"/>
      <c r="L34" s="1890"/>
    </row>
    <row r="35" spans="10:12" ht="12.75">
      <c r="J35" s="1890"/>
      <c r="K35" s="1890"/>
      <c r="L35" s="1890"/>
    </row>
    <row r="36" spans="10:12" ht="12.75">
      <c r="J36" s="1890"/>
      <c r="K36" s="1890"/>
      <c r="L36" s="1890"/>
    </row>
    <row r="37" spans="10:12" ht="12.75">
      <c r="J37" s="1890"/>
      <c r="K37" s="1890"/>
      <c r="L37" s="1890"/>
    </row>
    <row r="38" spans="10:12" ht="12.75">
      <c r="J38" s="1890"/>
      <c r="K38" s="1890"/>
      <c r="L38" s="1890"/>
    </row>
    <row r="39" spans="10:12" ht="12.75">
      <c r="J39" s="1890"/>
      <c r="K39" s="1890"/>
      <c r="L39" s="1890"/>
    </row>
    <row r="40" spans="10:12" ht="12.75">
      <c r="J40" s="1890"/>
      <c r="K40" s="1890"/>
      <c r="L40" s="1890"/>
    </row>
    <row r="41" spans="10:12" ht="12.75">
      <c r="J41" s="1890"/>
      <c r="K41" s="1890"/>
      <c r="L41" s="1890"/>
    </row>
    <row r="42" spans="10:12" ht="12.75">
      <c r="J42" s="1890"/>
      <c r="K42" s="1890"/>
      <c r="L42" s="1890"/>
    </row>
    <row r="43" spans="10:12" ht="12.75">
      <c r="J43" s="1890"/>
      <c r="K43" s="1890"/>
      <c r="L43" s="1890"/>
    </row>
    <row r="44" spans="10:12" ht="12.75">
      <c r="J44" s="1890"/>
      <c r="K44" s="1890"/>
      <c r="L44" s="1890"/>
    </row>
    <row r="45" spans="10:12" ht="12.75">
      <c r="J45" s="1890"/>
      <c r="K45" s="1890"/>
      <c r="L45" s="1890"/>
    </row>
    <row r="46" spans="10:12" ht="12.75">
      <c r="J46" s="1890"/>
      <c r="K46" s="1890"/>
      <c r="L46" s="1890"/>
    </row>
    <row r="47" spans="10:12" ht="12.75">
      <c r="J47" s="1890"/>
      <c r="K47" s="1890"/>
      <c r="L47" s="1890"/>
    </row>
  </sheetData>
  <mergeCells count="6">
    <mergeCell ref="A1:E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 topLeftCell="A1">
      <selection activeCell="A14" sqref="A14:XFD18"/>
    </sheetView>
  </sheetViews>
  <sheetFormatPr defaultColWidth="9.140625" defaultRowHeight="12.75"/>
  <cols>
    <col min="1" max="1" width="36.00390625" style="0" customWidth="1"/>
    <col min="2" max="2" width="11.8515625" style="0" customWidth="1"/>
    <col min="3" max="3" width="23.00390625" style="0" customWidth="1"/>
    <col min="4" max="4" width="23.140625" style="0" customWidth="1"/>
  </cols>
  <sheetData>
    <row r="1" spans="1:4" ht="21" customHeight="1" thickBot="1">
      <c r="A1" s="2053" t="s">
        <v>958</v>
      </c>
      <c r="B1" s="2053"/>
      <c r="C1" s="2053"/>
      <c r="D1" s="2053"/>
    </row>
    <row r="2" spans="1:6" ht="15" customHeight="1">
      <c r="A2" s="2046" t="s">
        <v>20</v>
      </c>
      <c r="B2" s="2223" t="s">
        <v>814</v>
      </c>
      <c r="C2" s="2221" t="s">
        <v>179</v>
      </c>
      <c r="D2" s="2221" t="s">
        <v>180</v>
      </c>
      <c r="E2" s="2220" t="s">
        <v>181</v>
      </c>
      <c r="F2" s="2145"/>
    </row>
    <row r="3" spans="1:6" ht="15" customHeight="1" thickBot="1">
      <c r="A3" s="2047"/>
      <c r="B3" s="2224"/>
      <c r="C3" s="2222"/>
      <c r="D3" s="2222"/>
      <c r="E3" s="70">
        <v>2008</v>
      </c>
      <c r="F3" s="73">
        <v>2009</v>
      </c>
    </row>
    <row r="4" spans="1:6" ht="15" customHeight="1">
      <c r="A4" s="1251" t="s">
        <v>830</v>
      </c>
      <c r="B4" s="1656" t="s">
        <v>4</v>
      </c>
      <c r="C4" s="75" t="s">
        <v>355</v>
      </c>
      <c r="D4" s="75" t="s">
        <v>189</v>
      </c>
      <c r="E4" s="75" t="s">
        <v>266</v>
      </c>
      <c r="F4" s="76" t="s">
        <v>266</v>
      </c>
    </row>
    <row r="5" spans="1:6" ht="15" customHeight="1">
      <c r="A5" s="758" t="s">
        <v>754</v>
      </c>
      <c r="B5" s="156" t="s">
        <v>4</v>
      </c>
      <c r="C5" s="68" t="s">
        <v>320</v>
      </c>
      <c r="D5" s="68" t="s">
        <v>200</v>
      </c>
      <c r="E5" s="68" t="s">
        <v>266</v>
      </c>
      <c r="F5" s="77" t="s">
        <v>266</v>
      </c>
    </row>
    <row r="6" spans="1:6" ht="15" customHeight="1" thickBot="1">
      <c r="A6" s="107" t="s">
        <v>831</v>
      </c>
      <c r="B6" s="1657" t="s">
        <v>4</v>
      </c>
      <c r="C6" s="79" t="s">
        <v>321</v>
      </c>
      <c r="D6" s="79" t="s">
        <v>487</v>
      </c>
      <c r="E6" s="79" t="s">
        <v>266</v>
      </c>
      <c r="F6" s="80" t="s">
        <v>266</v>
      </c>
    </row>
    <row r="7" spans="1:3" ht="15" customHeight="1">
      <c r="A7" s="2143" t="s">
        <v>548</v>
      </c>
      <c r="B7" s="2143"/>
      <c r="C7" s="2143"/>
    </row>
    <row r="8" ht="15" customHeight="1">
      <c r="A8" s="833" t="s">
        <v>832</v>
      </c>
    </row>
    <row r="9" ht="15" customHeight="1">
      <c r="A9" s="833" t="s">
        <v>833</v>
      </c>
    </row>
    <row r="10" ht="15" customHeight="1">
      <c r="G10" s="21"/>
    </row>
    <row r="11" spans="2:7" ht="12.75">
      <c r="B11" s="72"/>
      <c r="C11" s="72"/>
      <c r="D11" s="72"/>
      <c r="E11" s="72"/>
      <c r="F11" s="72"/>
      <c r="G11" s="21"/>
    </row>
    <row r="12" spans="1:7" ht="12.75">
      <c r="A12" s="54"/>
      <c r="B12" s="72"/>
      <c r="C12" s="72"/>
      <c r="D12" s="72"/>
      <c r="E12" s="72"/>
      <c r="F12" s="72"/>
      <c r="G12" s="21"/>
    </row>
    <row r="13" spans="2:7" ht="12.75">
      <c r="B13" s="72"/>
      <c r="C13" s="72"/>
      <c r="D13" s="72"/>
      <c r="E13" s="72"/>
      <c r="F13" s="72"/>
      <c r="G13" s="21"/>
    </row>
  </sheetData>
  <mergeCells count="7">
    <mergeCell ref="A1:D1"/>
    <mergeCell ref="E2:F2"/>
    <mergeCell ref="A7:C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 topLeftCell="A1">
      <selection activeCell="A1" sqref="A1:F1"/>
    </sheetView>
  </sheetViews>
  <sheetFormatPr defaultColWidth="8.8515625" defaultRowHeight="12.75"/>
  <cols>
    <col min="1" max="1" width="38.00390625" style="3" customWidth="1"/>
    <col min="2" max="3" width="10.7109375" style="3" customWidth="1"/>
    <col min="4" max="7" width="8.7109375" style="3" customWidth="1"/>
    <col min="8" max="16384" width="8.8515625" style="3" customWidth="1"/>
  </cols>
  <sheetData>
    <row r="1" spans="1:6" ht="21" customHeight="1" thickBot="1">
      <c r="A1" s="2070" t="s">
        <v>959</v>
      </c>
      <c r="B1" s="2070"/>
      <c r="C1" s="2070"/>
      <c r="D1" s="2070"/>
      <c r="E1" s="2070"/>
      <c r="F1" s="2070"/>
    </row>
    <row r="2" spans="1:7" ht="15" customHeight="1" thickBot="1">
      <c r="A2" s="2307" t="s">
        <v>20</v>
      </c>
      <c r="B2" s="2130" t="s">
        <v>822</v>
      </c>
      <c r="C2" s="2131"/>
      <c r="D2" s="2178" t="s">
        <v>146</v>
      </c>
      <c r="E2" s="2142"/>
      <c r="F2" s="2178" t="s">
        <v>170</v>
      </c>
      <c r="G2" s="2142"/>
    </row>
    <row r="3" spans="1:7" ht="15" customHeight="1" thickBot="1">
      <c r="A3" s="2308"/>
      <c r="B3" s="85">
        <v>2008</v>
      </c>
      <c r="C3" s="66">
        <v>2009</v>
      </c>
      <c r="D3" s="85">
        <v>2008</v>
      </c>
      <c r="E3" s="66">
        <v>2009</v>
      </c>
      <c r="F3" s="85">
        <v>2008</v>
      </c>
      <c r="G3" s="66">
        <v>2009</v>
      </c>
    </row>
    <row r="4" spans="1:7" ht="15" customHeight="1">
      <c r="A4" s="1251" t="s">
        <v>824</v>
      </c>
      <c r="B4" s="796">
        <v>0</v>
      </c>
      <c r="C4" s="797">
        <v>0</v>
      </c>
      <c r="D4" s="798">
        <v>0</v>
      </c>
      <c r="E4" s="491">
        <v>0</v>
      </c>
      <c r="F4" s="798">
        <v>0</v>
      </c>
      <c r="G4" s="491">
        <v>0</v>
      </c>
    </row>
    <row r="5" spans="1:7" ht="15" customHeight="1">
      <c r="A5" s="758" t="s">
        <v>828</v>
      </c>
      <c r="B5" s="175">
        <v>46</v>
      </c>
      <c r="C5" s="493">
        <v>35</v>
      </c>
      <c r="D5" s="175">
        <v>69</v>
      </c>
      <c r="E5" s="493">
        <v>48</v>
      </c>
      <c r="F5" s="720">
        <v>0</v>
      </c>
      <c r="G5" s="172">
        <v>0</v>
      </c>
    </row>
    <row r="6" spans="1:7" ht="16.2" thickBot="1">
      <c r="A6" s="107" t="s">
        <v>829</v>
      </c>
      <c r="B6" s="794">
        <v>0</v>
      </c>
      <c r="C6" s="795">
        <v>0</v>
      </c>
      <c r="D6" s="794">
        <v>0</v>
      </c>
      <c r="E6" s="795">
        <v>0</v>
      </c>
      <c r="F6" s="794">
        <v>0</v>
      </c>
      <c r="G6" s="795">
        <v>0</v>
      </c>
    </row>
    <row r="7" spans="1:3" ht="15" customHeight="1">
      <c r="A7" s="2143" t="s">
        <v>548</v>
      </c>
      <c r="B7" s="2143"/>
      <c r="C7" s="2143"/>
    </row>
  </sheetData>
  <mergeCells count="6">
    <mergeCell ref="A1:F1"/>
    <mergeCell ref="A7:C7"/>
    <mergeCell ref="F2:G2"/>
    <mergeCell ref="A2:A3"/>
    <mergeCell ref="B2:C2"/>
    <mergeCell ref="D2:E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A1" sqref="A1:C1"/>
    </sheetView>
  </sheetViews>
  <sheetFormatPr defaultColWidth="8.8515625" defaultRowHeight="12.75"/>
  <cols>
    <col min="1" max="1" width="36.7109375" style="3" customWidth="1"/>
    <col min="2" max="2" width="8.7109375" style="3" customWidth="1"/>
    <col min="3" max="3" width="8.57421875" style="3" customWidth="1"/>
    <col min="4" max="5" width="12.7109375" style="3" customWidth="1"/>
    <col min="6" max="7" width="8.7109375" style="3" customWidth="1"/>
    <col min="8" max="16384" width="8.8515625" style="3" customWidth="1"/>
  </cols>
  <sheetData>
    <row r="1" spans="1:3" ht="30" customHeight="1" thickBot="1">
      <c r="A1" s="2146" t="s">
        <v>960</v>
      </c>
      <c r="B1" s="2079"/>
      <c r="C1" s="2079"/>
    </row>
    <row r="2" spans="1:3" ht="15" customHeight="1" thickBot="1">
      <c r="A2" s="1254" t="s">
        <v>20</v>
      </c>
      <c r="B2" s="85">
        <v>2008</v>
      </c>
      <c r="C2" s="66">
        <v>2009</v>
      </c>
    </row>
    <row r="3" spans="1:3" ht="15" customHeight="1">
      <c r="A3" s="790" t="s">
        <v>615</v>
      </c>
      <c r="B3" s="791">
        <v>0</v>
      </c>
      <c r="C3" s="787">
        <v>0</v>
      </c>
    </row>
    <row r="4" spans="1:3" ht="12.75">
      <c r="A4" s="52" t="s">
        <v>147</v>
      </c>
      <c r="B4" s="792">
        <v>0</v>
      </c>
      <c r="C4" s="793">
        <v>0</v>
      </c>
    </row>
    <row r="5" spans="1:3" ht="15.75" customHeight="1" thickBot="1">
      <c r="A5" s="163" t="s">
        <v>616</v>
      </c>
      <c r="B5" s="382">
        <v>0</v>
      </c>
      <c r="C5" s="2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workbookViewId="0" topLeftCell="A1">
      <selection activeCell="A1" sqref="A1:I1"/>
    </sheetView>
  </sheetViews>
  <sheetFormatPr defaultColWidth="8.8515625" defaultRowHeight="12.75"/>
  <cols>
    <col min="1" max="1" width="38.28125" style="3" customWidth="1"/>
    <col min="2" max="2" width="6.8515625" style="10" customWidth="1"/>
    <col min="3" max="14" width="4.7109375" style="3" customWidth="1"/>
    <col min="15" max="16384" width="8.8515625" style="3" customWidth="1"/>
  </cols>
  <sheetData>
    <row r="1" spans="1:14" ht="22.5" customHeight="1" thickBot="1">
      <c r="A1" s="2139" t="s">
        <v>961</v>
      </c>
      <c r="B1" s="2139"/>
      <c r="C1" s="2139"/>
      <c r="D1" s="2139"/>
      <c r="E1" s="2139"/>
      <c r="F1" s="2139"/>
      <c r="G1" s="2139"/>
      <c r="H1" s="2139"/>
      <c r="I1" s="2139"/>
      <c r="N1" s="129" t="s">
        <v>50</v>
      </c>
    </row>
    <row r="2" spans="1:14" ht="15" customHeight="1" thickBot="1">
      <c r="A2" s="784" t="s">
        <v>20</v>
      </c>
      <c r="B2" s="784" t="s">
        <v>1</v>
      </c>
      <c r="C2" s="785" t="s">
        <v>33</v>
      </c>
      <c r="D2" s="46" t="s">
        <v>34</v>
      </c>
      <c r="E2" s="46" t="s">
        <v>35</v>
      </c>
      <c r="F2" s="46" t="s">
        <v>36</v>
      </c>
      <c r="G2" s="46" t="s">
        <v>37</v>
      </c>
      <c r="H2" s="46" t="s">
        <v>38</v>
      </c>
      <c r="I2" s="46" t="s">
        <v>39</v>
      </c>
      <c r="J2" s="46" t="s">
        <v>40</v>
      </c>
      <c r="K2" s="46" t="s">
        <v>41</v>
      </c>
      <c r="L2" s="46" t="s">
        <v>42</v>
      </c>
      <c r="M2" s="46" t="s">
        <v>43</v>
      </c>
      <c r="N2" s="47" t="s">
        <v>44</v>
      </c>
    </row>
    <row r="3" spans="1:15" ht="15" customHeight="1">
      <c r="A3" s="2155" t="s">
        <v>824</v>
      </c>
      <c r="B3" s="102">
        <v>2008</v>
      </c>
      <c r="C3" s="786">
        <v>0</v>
      </c>
      <c r="D3" s="230">
        <v>0</v>
      </c>
      <c r="E3" s="230">
        <v>0</v>
      </c>
      <c r="F3" s="230">
        <v>0</v>
      </c>
      <c r="G3" s="230">
        <v>0</v>
      </c>
      <c r="H3" s="230">
        <v>0</v>
      </c>
      <c r="I3" s="230">
        <v>0</v>
      </c>
      <c r="J3" s="230">
        <v>0</v>
      </c>
      <c r="K3" s="230">
        <v>0</v>
      </c>
      <c r="L3" s="230">
        <v>0</v>
      </c>
      <c r="M3" s="230">
        <v>0</v>
      </c>
      <c r="N3" s="787">
        <v>0</v>
      </c>
      <c r="O3" s="12"/>
    </row>
    <row r="4" spans="1:15" ht="15" customHeight="1" thickBot="1">
      <c r="A4" s="2309"/>
      <c r="B4" s="103">
        <v>2009</v>
      </c>
      <c r="C4" s="788">
        <v>0</v>
      </c>
      <c r="D4" s="789">
        <v>0</v>
      </c>
      <c r="E4" s="789">
        <v>0</v>
      </c>
      <c r="F4" s="789">
        <v>0</v>
      </c>
      <c r="G4" s="789">
        <v>0</v>
      </c>
      <c r="H4" s="789">
        <v>0</v>
      </c>
      <c r="I4" s="789">
        <v>0</v>
      </c>
      <c r="J4" s="789">
        <v>0</v>
      </c>
      <c r="K4" s="789">
        <v>0</v>
      </c>
      <c r="L4" s="789">
        <v>0</v>
      </c>
      <c r="M4" s="789">
        <v>0</v>
      </c>
      <c r="N4" s="229">
        <v>0</v>
      </c>
      <c r="O4" s="12"/>
    </row>
    <row r="5" spans="1:14" ht="12.75">
      <c r="A5" s="2310" t="s">
        <v>147</v>
      </c>
      <c r="B5" s="102">
        <v>2008</v>
      </c>
      <c r="C5" s="786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230">
        <v>0</v>
      </c>
      <c r="J5" s="230">
        <v>0</v>
      </c>
      <c r="K5" s="230">
        <v>0</v>
      </c>
      <c r="L5" s="230">
        <v>0</v>
      </c>
      <c r="M5" s="230">
        <v>0</v>
      </c>
      <c r="N5" s="787">
        <v>0</v>
      </c>
    </row>
    <row r="6" spans="1:14" ht="13.8" thickBot="1">
      <c r="A6" s="2311"/>
      <c r="B6" s="103">
        <v>2009</v>
      </c>
      <c r="C6" s="788">
        <v>0</v>
      </c>
      <c r="D6" s="789">
        <v>0</v>
      </c>
      <c r="E6" s="789">
        <v>0</v>
      </c>
      <c r="F6" s="789">
        <v>0</v>
      </c>
      <c r="G6" s="789">
        <v>0</v>
      </c>
      <c r="H6" s="789">
        <v>0</v>
      </c>
      <c r="I6" s="789">
        <v>0</v>
      </c>
      <c r="J6" s="789">
        <v>0</v>
      </c>
      <c r="K6" s="789">
        <v>0</v>
      </c>
      <c r="L6" s="789">
        <v>0</v>
      </c>
      <c r="M6" s="789">
        <v>0</v>
      </c>
      <c r="N6" s="229">
        <v>0</v>
      </c>
    </row>
    <row r="7" spans="1:14" ht="12.75">
      <c r="A7" s="2312" t="s">
        <v>823</v>
      </c>
      <c r="B7" s="102">
        <v>2008</v>
      </c>
      <c r="C7" s="786">
        <v>0</v>
      </c>
      <c r="D7" s="230">
        <v>0</v>
      </c>
      <c r="E7" s="230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0">
        <v>0</v>
      </c>
      <c r="L7" s="230">
        <v>0</v>
      </c>
      <c r="M7" s="230">
        <v>0</v>
      </c>
      <c r="N7" s="787">
        <v>0</v>
      </c>
    </row>
    <row r="8" spans="1:14" ht="13.8" thickBot="1">
      <c r="A8" s="2158"/>
      <c r="B8" s="103">
        <v>2009</v>
      </c>
      <c r="C8" s="788">
        <v>0</v>
      </c>
      <c r="D8" s="789">
        <v>0</v>
      </c>
      <c r="E8" s="789">
        <v>0</v>
      </c>
      <c r="F8" s="789">
        <v>0</v>
      </c>
      <c r="G8" s="789">
        <v>0</v>
      </c>
      <c r="H8" s="789">
        <v>0</v>
      </c>
      <c r="I8" s="789">
        <v>0</v>
      </c>
      <c r="J8" s="789">
        <v>0</v>
      </c>
      <c r="K8" s="789">
        <v>0</v>
      </c>
      <c r="L8" s="789">
        <v>0</v>
      </c>
      <c r="M8" s="789">
        <v>0</v>
      </c>
      <c r="N8" s="229">
        <v>0</v>
      </c>
    </row>
  </sheetData>
  <mergeCells count="4">
    <mergeCell ref="A3:A4"/>
    <mergeCell ref="A1:I1"/>
    <mergeCell ref="A5:A6"/>
    <mergeCell ref="A7:A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workbookViewId="0" topLeftCell="A1">
      <selection activeCell="A1" sqref="A1:K1"/>
    </sheetView>
  </sheetViews>
  <sheetFormatPr defaultColWidth="8.8515625" defaultRowHeight="12.75"/>
  <cols>
    <col min="1" max="1" width="37.140625" style="3" customWidth="1"/>
    <col min="2" max="3" width="6.7109375" style="3" customWidth="1"/>
    <col min="4" max="4" width="9.00390625" style="3" customWidth="1"/>
    <col min="5" max="5" width="9.140625" style="3" customWidth="1"/>
    <col min="6" max="6" width="10.57421875" style="3" customWidth="1"/>
    <col min="7" max="7" width="10.00390625" style="3" customWidth="1"/>
    <col min="8" max="13" width="6.7109375" style="3" customWidth="1"/>
    <col min="14" max="14" width="4.7109375" style="3" customWidth="1"/>
    <col min="15" max="16384" width="8.8515625" style="3" customWidth="1"/>
  </cols>
  <sheetData>
    <row r="1" spans="1:13" ht="21" customHeight="1" thickBot="1">
      <c r="A1" s="2053" t="s">
        <v>962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M1" s="129" t="s">
        <v>50</v>
      </c>
    </row>
    <row r="2" spans="1:13" ht="45" customHeight="1" thickBot="1">
      <c r="A2" s="2315" t="s">
        <v>20</v>
      </c>
      <c r="B2" s="2313" t="s">
        <v>45</v>
      </c>
      <c r="C2" s="2314"/>
      <c r="D2" s="2317" t="s">
        <v>816</v>
      </c>
      <c r="E2" s="2318"/>
      <c r="F2" s="2263" t="s">
        <v>105</v>
      </c>
      <c r="G2" s="2279"/>
      <c r="H2" s="2263" t="s">
        <v>106</v>
      </c>
      <c r="I2" s="2279"/>
      <c r="J2" s="2319" t="s">
        <v>48</v>
      </c>
      <c r="K2" s="2320"/>
      <c r="L2" s="2275" t="s">
        <v>49</v>
      </c>
      <c r="M2" s="2276"/>
    </row>
    <row r="3" spans="1:13" ht="15" customHeight="1" thickBot="1">
      <c r="A3" s="2316"/>
      <c r="B3" s="83">
        <v>2008</v>
      </c>
      <c r="C3" s="113">
        <v>2009</v>
      </c>
      <c r="D3" s="83">
        <v>2008</v>
      </c>
      <c r="E3" s="113">
        <v>2009</v>
      </c>
      <c r="F3" s="83">
        <v>2008</v>
      </c>
      <c r="G3" s="113">
        <v>2009</v>
      </c>
      <c r="H3" s="83">
        <v>2008</v>
      </c>
      <c r="I3" s="113">
        <v>2009</v>
      </c>
      <c r="J3" s="575">
        <v>2008</v>
      </c>
      <c r="K3" s="576">
        <v>2009</v>
      </c>
      <c r="L3" s="1253">
        <v>2008</v>
      </c>
      <c r="M3" s="113">
        <v>2009</v>
      </c>
    </row>
    <row r="4" spans="1:16" ht="15" customHeight="1">
      <c r="A4" s="1659" t="s">
        <v>824</v>
      </c>
      <c r="B4" s="918">
        <v>0</v>
      </c>
      <c r="C4" s="919">
        <v>0</v>
      </c>
      <c r="D4" s="918">
        <v>0</v>
      </c>
      <c r="E4" s="919">
        <v>0</v>
      </c>
      <c r="F4" s="761">
        <v>0</v>
      </c>
      <c r="G4" s="762">
        <v>0</v>
      </c>
      <c r="H4" s="761">
        <v>0</v>
      </c>
      <c r="I4" s="762">
        <v>0</v>
      </c>
      <c r="J4" s="761">
        <v>0</v>
      </c>
      <c r="K4" s="762">
        <v>0</v>
      </c>
      <c r="L4" s="761">
        <v>0</v>
      </c>
      <c r="M4" s="762">
        <v>0</v>
      </c>
      <c r="N4" s="6"/>
      <c r="O4" s="12"/>
      <c r="P4" s="12"/>
    </row>
    <row r="5" spans="1:19" ht="15" customHeight="1">
      <c r="A5" s="758" t="s">
        <v>147</v>
      </c>
      <c r="B5" s="426">
        <v>0</v>
      </c>
      <c r="C5" s="917">
        <v>0</v>
      </c>
      <c r="D5" s="426">
        <v>0</v>
      </c>
      <c r="E5" s="917">
        <v>0</v>
      </c>
      <c r="F5" s="426">
        <v>0</v>
      </c>
      <c r="G5" s="917">
        <v>0</v>
      </c>
      <c r="H5" s="426">
        <v>0</v>
      </c>
      <c r="I5" s="917">
        <v>0</v>
      </c>
      <c r="J5" s="426">
        <v>0</v>
      </c>
      <c r="K5" s="917">
        <v>0</v>
      </c>
      <c r="L5" s="426">
        <v>0</v>
      </c>
      <c r="M5" s="917">
        <v>0</v>
      </c>
      <c r="N5"/>
      <c r="O5"/>
      <c r="P5"/>
      <c r="Q5"/>
      <c r="R5"/>
      <c r="S5"/>
    </row>
    <row r="6" spans="1:19" ht="15" customHeight="1" thickBot="1">
      <c r="A6" s="218" t="s">
        <v>825</v>
      </c>
      <c r="B6" s="764">
        <v>0</v>
      </c>
      <c r="C6" s="765">
        <v>0</v>
      </c>
      <c r="D6" s="764">
        <v>0</v>
      </c>
      <c r="E6" s="765">
        <v>0</v>
      </c>
      <c r="F6" s="764">
        <v>0</v>
      </c>
      <c r="G6" s="765">
        <v>0</v>
      </c>
      <c r="H6" s="764">
        <v>0</v>
      </c>
      <c r="I6" s="765">
        <v>0</v>
      </c>
      <c r="J6" s="764">
        <v>0</v>
      </c>
      <c r="K6" s="765">
        <v>0</v>
      </c>
      <c r="L6" s="764">
        <v>0</v>
      </c>
      <c r="M6" s="765">
        <v>0</v>
      </c>
      <c r="N6"/>
      <c r="O6"/>
      <c r="P6"/>
      <c r="Q6"/>
      <c r="R6"/>
      <c r="S6"/>
    </row>
    <row r="7" spans="1:19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</sheetData>
  <mergeCells count="8">
    <mergeCell ref="A1:K1"/>
    <mergeCell ref="B2:C2"/>
    <mergeCell ref="A2:A3"/>
    <mergeCell ref="L2:M2"/>
    <mergeCell ref="D2:E2"/>
    <mergeCell ref="F2:G2"/>
    <mergeCell ref="H2:I2"/>
    <mergeCell ref="J2:K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8.57421875" style="0" customWidth="1"/>
    <col min="2" max="3" width="8.7109375" style="0" customWidth="1"/>
    <col min="4" max="5" width="10.57421875" style="0" customWidth="1"/>
  </cols>
  <sheetData>
    <row r="1" spans="1:5" ht="16.2" thickBot="1">
      <c r="A1" s="2132" t="s">
        <v>963</v>
      </c>
      <c r="B1" s="2132"/>
      <c r="C1" s="2132"/>
      <c r="D1" s="2132"/>
      <c r="E1" s="2132"/>
    </row>
    <row r="2" spans="1:5" ht="30" customHeight="1" thickBot="1">
      <c r="A2" s="2202" t="s">
        <v>20</v>
      </c>
      <c r="B2" s="2181" t="s">
        <v>170</v>
      </c>
      <c r="C2" s="2182"/>
      <c r="D2" s="2280" t="s">
        <v>524</v>
      </c>
      <c r="E2" s="2131"/>
    </row>
    <row r="3" spans="1:5" ht="15" customHeight="1" thickBot="1">
      <c r="A3" s="2218"/>
      <c r="B3" s="379">
        <v>2008</v>
      </c>
      <c r="C3" s="483">
        <v>2009</v>
      </c>
      <c r="D3" s="379">
        <v>2008</v>
      </c>
      <c r="E3" s="151">
        <v>2009</v>
      </c>
    </row>
    <row r="4" spans="1:5" ht="15" customHeight="1">
      <c r="A4" s="1251" t="s">
        <v>824</v>
      </c>
      <c r="B4" s="473">
        <v>0</v>
      </c>
      <c r="C4" s="469">
        <v>0</v>
      </c>
      <c r="D4" s="761">
        <v>0</v>
      </c>
      <c r="E4" s="762">
        <v>0</v>
      </c>
    </row>
    <row r="5" spans="1:5" ht="15" customHeight="1">
      <c r="A5" s="758" t="s">
        <v>826</v>
      </c>
      <c r="B5" s="759">
        <v>0</v>
      </c>
      <c r="C5" s="760">
        <v>0</v>
      </c>
      <c r="D5" s="763">
        <v>0</v>
      </c>
      <c r="E5" s="427">
        <v>0</v>
      </c>
    </row>
    <row r="6" spans="1:5" ht="15" customHeight="1" thickBot="1">
      <c r="A6" s="1255" t="s">
        <v>827</v>
      </c>
      <c r="B6" s="476">
        <v>0</v>
      </c>
      <c r="C6" s="470">
        <v>0</v>
      </c>
      <c r="D6" s="764">
        <v>0</v>
      </c>
      <c r="E6" s="765">
        <v>0</v>
      </c>
    </row>
    <row r="7" spans="1:3" ht="15" customHeight="1">
      <c r="A7" s="2321" t="s">
        <v>428</v>
      </c>
      <c r="B7" s="2321"/>
      <c r="C7" s="2321"/>
    </row>
  </sheetData>
  <mergeCells count="5">
    <mergeCell ref="B2:C2"/>
    <mergeCell ref="D2:E2"/>
    <mergeCell ref="A2:A3"/>
    <mergeCell ref="A7:C7"/>
    <mergeCell ref="A1:E1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36.8515625" style="0" customWidth="1"/>
    <col min="2" max="7" width="8.7109375" style="0" customWidth="1"/>
  </cols>
  <sheetData>
    <row r="1" spans="1:7" ht="21" customHeight="1" thickBot="1">
      <c r="A1" s="2053" t="s">
        <v>964</v>
      </c>
      <c r="B1" s="2053"/>
      <c r="C1" s="2053"/>
      <c r="D1" s="2053"/>
      <c r="E1" s="2053"/>
      <c r="G1" s="782" t="s">
        <v>50</v>
      </c>
    </row>
    <row r="2" spans="1:7" ht="15" customHeight="1" thickBot="1">
      <c r="A2" s="2126" t="s">
        <v>20</v>
      </c>
      <c r="B2" s="2172" t="s">
        <v>608</v>
      </c>
      <c r="C2" s="2173"/>
      <c r="D2" s="2172" t="s">
        <v>609</v>
      </c>
      <c r="E2" s="2173"/>
      <c r="F2" s="2172" t="s">
        <v>610</v>
      </c>
      <c r="G2" s="2173"/>
    </row>
    <row r="3" spans="1:7" ht="15" customHeight="1" thickBot="1">
      <c r="A3" s="2127"/>
      <c r="B3" s="1737">
        <v>2008</v>
      </c>
      <c r="C3" s="1738">
        <v>2009</v>
      </c>
      <c r="D3" s="112">
        <v>2008</v>
      </c>
      <c r="E3" s="352">
        <v>2009</v>
      </c>
      <c r="F3" s="1737">
        <v>2008</v>
      </c>
      <c r="G3" s="1738">
        <v>2009</v>
      </c>
    </row>
    <row r="4" spans="1:7" ht="15" customHeight="1">
      <c r="A4" s="572" t="s">
        <v>615</v>
      </c>
      <c r="B4" s="776">
        <v>0</v>
      </c>
      <c r="C4" s="779">
        <v>0</v>
      </c>
      <c r="D4" s="776">
        <v>0</v>
      </c>
      <c r="E4" s="779">
        <v>0</v>
      </c>
      <c r="F4" s="776">
        <v>0</v>
      </c>
      <c r="G4" s="779">
        <v>0</v>
      </c>
    </row>
    <row r="5" spans="1:7" ht="15" customHeight="1">
      <c r="A5" s="758" t="s">
        <v>147</v>
      </c>
      <c r="B5" s="777">
        <v>0</v>
      </c>
      <c r="C5" s="780">
        <v>0</v>
      </c>
      <c r="D5" s="777">
        <v>0</v>
      </c>
      <c r="E5" s="780">
        <v>0</v>
      </c>
      <c r="F5" s="777">
        <v>0</v>
      </c>
      <c r="G5" s="780">
        <v>0</v>
      </c>
    </row>
    <row r="6" spans="1:7" ht="15" customHeight="1" thickBot="1">
      <c r="A6" s="1658" t="s">
        <v>823</v>
      </c>
      <c r="B6" s="778">
        <v>0</v>
      </c>
      <c r="C6" s="781">
        <v>0</v>
      </c>
      <c r="D6" s="778">
        <v>0</v>
      </c>
      <c r="E6" s="781">
        <v>0</v>
      </c>
      <c r="F6" s="778">
        <v>0</v>
      </c>
      <c r="G6" s="781">
        <v>0</v>
      </c>
    </row>
  </sheetData>
  <mergeCells count="5">
    <mergeCell ref="A1:E1"/>
    <mergeCell ref="B2:C2"/>
    <mergeCell ref="D2:E2"/>
    <mergeCell ref="F2:G2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 topLeftCell="A1">
      <selection activeCell="I25" sqref="I25"/>
    </sheetView>
  </sheetViews>
  <sheetFormatPr defaultColWidth="9.140625" defaultRowHeight="12.75"/>
  <cols>
    <col min="1" max="1" width="34.421875" style="0" customWidth="1"/>
  </cols>
  <sheetData>
    <row r="1" spans="1:7" ht="16.2" thickBot="1">
      <c r="A1" s="2132" t="s">
        <v>893</v>
      </c>
      <c r="B1" s="2132"/>
      <c r="C1" s="2132"/>
      <c r="D1" s="2132"/>
      <c r="E1" s="2132"/>
      <c r="G1" s="782" t="s">
        <v>50</v>
      </c>
    </row>
    <row r="2" spans="1:7" ht="26.25" customHeight="1" thickBot="1">
      <c r="A2" s="2126" t="s">
        <v>20</v>
      </c>
      <c r="B2" s="2050" t="s">
        <v>608</v>
      </c>
      <c r="C2" s="2051"/>
      <c r="D2" s="2050" t="s">
        <v>609</v>
      </c>
      <c r="E2" s="2051"/>
      <c r="F2" s="2050" t="s">
        <v>610</v>
      </c>
      <c r="G2" s="2051"/>
    </row>
    <row r="3" spans="1:7" ht="14.4" thickBot="1">
      <c r="A3" s="2127"/>
      <c r="B3" s="1737">
        <v>2008</v>
      </c>
      <c r="C3" s="1738">
        <v>2009</v>
      </c>
      <c r="D3" s="112">
        <v>2008</v>
      </c>
      <c r="E3" s="352">
        <v>2009</v>
      </c>
      <c r="F3" s="1737">
        <v>2008</v>
      </c>
      <c r="G3" s="1738">
        <v>2009</v>
      </c>
    </row>
    <row r="4" spans="1:10" ht="15" customHeight="1">
      <c r="A4" s="790" t="s">
        <v>646</v>
      </c>
      <c r="B4" s="504">
        <v>0</v>
      </c>
      <c r="C4" s="687">
        <v>0</v>
      </c>
      <c r="D4" s="932">
        <v>0</v>
      </c>
      <c r="E4" s="665">
        <v>0</v>
      </c>
      <c r="F4" s="504">
        <v>100</v>
      </c>
      <c r="G4" s="687">
        <v>100</v>
      </c>
      <c r="H4" s="1890">
        <f>B4+D4+F4</f>
        <v>100</v>
      </c>
      <c r="I4" s="1890"/>
      <c r="J4" s="1890"/>
    </row>
    <row r="5" spans="1:10" ht="15" customHeight="1">
      <c r="A5" s="828" t="s">
        <v>22</v>
      </c>
      <c r="B5" s="777">
        <v>0</v>
      </c>
      <c r="C5" s="780" t="s">
        <v>425</v>
      </c>
      <c r="D5" s="933">
        <v>80</v>
      </c>
      <c r="E5" s="934" t="s">
        <v>425</v>
      </c>
      <c r="F5" s="777">
        <v>20</v>
      </c>
      <c r="G5" s="780" t="s">
        <v>425</v>
      </c>
      <c r="H5" s="1890">
        <f>B5+D5+F5</f>
        <v>100</v>
      </c>
      <c r="I5" s="1890"/>
      <c r="J5" s="1890"/>
    </row>
    <row r="6" spans="1:10" ht="15" customHeight="1">
      <c r="A6" s="52" t="s">
        <v>23</v>
      </c>
      <c r="B6" s="527">
        <v>100</v>
      </c>
      <c r="C6" s="618">
        <v>100</v>
      </c>
      <c r="D6" s="757">
        <v>0</v>
      </c>
      <c r="E6" s="666">
        <v>0</v>
      </c>
      <c r="F6" s="527">
        <v>0</v>
      </c>
      <c r="G6" s="618">
        <v>0</v>
      </c>
      <c r="H6" s="1890">
        <f>B6+D6+F6</f>
        <v>100</v>
      </c>
      <c r="I6" s="1890"/>
      <c r="J6" s="1890"/>
    </row>
    <row r="7" spans="1:10" ht="15" customHeight="1">
      <c r="A7" s="136" t="s">
        <v>415</v>
      </c>
      <c r="B7" s="527">
        <v>0</v>
      </c>
      <c r="C7" s="618">
        <v>0</v>
      </c>
      <c r="D7" s="757">
        <v>0</v>
      </c>
      <c r="E7" s="666">
        <v>0</v>
      </c>
      <c r="F7" s="527">
        <v>100</v>
      </c>
      <c r="G7" s="618">
        <v>100</v>
      </c>
      <c r="H7" s="1890">
        <f>B7+D7+F7</f>
        <v>100</v>
      </c>
      <c r="I7" s="1890"/>
      <c r="J7" s="1890"/>
    </row>
    <row r="8" spans="1:10" ht="15" customHeight="1">
      <c r="A8" s="232" t="s">
        <v>24</v>
      </c>
      <c r="B8" s="802" t="s">
        <v>425</v>
      </c>
      <c r="C8" s="803" t="s">
        <v>425</v>
      </c>
      <c r="D8" s="802" t="s">
        <v>425</v>
      </c>
      <c r="E8" s="803" t="s">
        <v>425</v>
      </c>
      <c r="F8" s="802" t="s">
        <v>425</v>
      </c>
      <c r="G8" s="803" t="s">
        <v>425</v>
      </c>
      <c r="H8" s="1890"/>
      <c r="I8" s="1890"/>
      <c r="J8" s="1890"/>
    </row>
    <row r="9" spans="1:10" ht="15" customHeight="1">
      <c r="A9" s="52" t="s">
        <v>26</v>
      </c>
      <c r="B9" s="527">
        <v>0</v>
      </c>
      <c r="C9" s="618">
        <v>0</v>
      </c>
      <c r="D9" s="757">
        <v>100</v>
      </c>
      <c r="E9" s="666">
        <v>100</v>
      </c>
      <c r="F9" s="527">
        <v>0</v>
      </c>
      <c r="G9" s="618">
        <v>0</v>
      </c>
      <c r="H9" s="1890">
        <f>B9+D9+F9</f>
        <v>100</v>
      </c>
      <c r="I9" s="1890"/>
      <c r="J9" s="1890"/>
    </row>
    <row r="10" spans="1:10" ht="15" customHeight="1">
      <c r="A10" s="1450" t="s">
        <v>767</v>
      </c>
      <c r="B10" s="527">
        <v>0</v>
      </c>
      <c r="C10" s="618">
        <v>0</v>
      </c>
      <c r="D10" s="527">
        <v>0</v>
      </c>
      <c r="E10" s="618">
        <v>0</v>
      </c>
      <c r="F10" s="527">
        <v>0</v>
      </c>
      <c r="G10" s="803">
        <v>0</v>
      </c>
      <c r="H10" s="1890"/>
      <c r="I10" s="1890"/>
      <c r="J10" s="1890"/>
    </row>
    <row r="11" spans="1:10" ht="15" customHeight="1">
      <c r="A11" s="52" t="s">
        <v>27</v>
      </c>
      <c r="B11" s="527">
        <v>0</v>
      </c>
      <c r="C11" s="618">
        <v>0</v>
      </c>
      <c r="D11" s="527">
        <v>100</v>
      </c>
      <c r="E11" s="618">
        <v>100</v>
      </c>
      <c r="F11" s="527">
        <v>0</v>
      </c>
      <c r="G11" s="618">
        <v>0</v>
      </c>
      <c r="H11" s="1890"/>
      <c r="I11" s="1890"/>
      <c r="J11" s="1890"/>
    </row>
    <row r="12" spans="1:10" ht="15" customHeight="1">
      <c r="A12" s="828" t="s">
        <v>419</v>
      </c>
      <c r="B12" s="527">
        <v>0</v>
      </c>
      <c r="C12" s="618">
        <v>0</v>
      </c>
      <c r="D12" s="757">
        <v>0</v>
      </c>
      <c r="E12" s="666">
        <v>0</v>
      </c>
      <c r="F12" s="527">
        <v>100</v>
      </c>
      <c r="G12" s="803">
        <v>100</v>
      </c>
      <c r="H12" s="1890"/>
      <c r="I12" s="1890"/>
      <c r="J12" s="1890"/>
    </row>
    <row r="13" spans="1:10" ht="15" customHeight="1">
      <c r="A13" s="214" t="s">
        <v>460</v>
      </c>
      <c r="B13" s="802">
        <v>0</v>
      </c>
      <c r="C13" s="803">
        <v>0</v>
      </c>
      <c r="D13" s="804">
        <v>0</v>
      </c>
      <c r="E13" s="1339">
        <v>0</v>
      </c>
      <c r="F13" s="802">
        <v>0</v>
      </c>
      <c r="G13" s="618">
        <v>0</v>
      </c>
      <c r="H13" s="1890"/>
      <c r="I13" s="1890"/>
      <c r="J13" s="1890"/>
    </row>
    <row r="14" spans="1:10" ht="15" customHeight="1">
      <c r="A14" s="214" t="s">
        <v>458</v>
      </c>
      <c r="B14" s="527">
        <v>100</v>
      </c>
      <c r="C14" s="618">
        <v>100</v>
      </c>
      <c r="D14" s="527">
        <v>0</v>
      </c>
      <c r="E14" s="618">
        <v>0</v>
      </c>
      <c r="F14" s="527">
        <v>0</v>
      </c>
      <c r="G14" s="803">
        <v>0</v>
      </c>
      <c r="H14" s="1890"/>
      <c r="I14" s="1890"/>
      <c r="J14" s="1890"/>
    </row>
    <row r="15" spans="1:10" ht="15" customHeight="1">
      <c r="A15" s="1335" t="s">
        <v>763</v>
      </c>
      <c r="B15" s="802" t="s">
        <v>425</v>
      </c>
      <c r="C15" s="803" t="s">
        <v>425</v>
      </c>
      <c r="D15" s="804" t="s">
        <v>425</v>
      </c>
      <c r="E15" s="1339" t="s">
        <v>425</v>
      </c>
      <c r="F15" s="802" t="s">
        <v>425</v>
      </c>
      <c r="G15" s="803" t="s">
        <v>425</v>
      </c>
      <c r="H15" s="1890"/>
      <c r="I15" s="1890"/>
      <c r="J15" s="1890"/>
    </row>
    <row r="16" spans="1:10" ht="15" customHeight="1">
      <c r="A16" s="52" t="s">
        <v>28</v>
      </c>
      <c r="B16" s="527">
        <v>0</v>
      </c>
      <c r="C16" s="618">
        <v>0.01</v>
      </c>
      <c r="D16" s="757">
        <v>80</v>
      </c>
      <c r="E16" s="666">
        <v>80</v>
      </c>
      <c r="F16" s="527">
        <v>20</v>
      </c>
      <c r="G16" s="618">
        <v>19.99</v>
      </c>
      <c r="H16" s="1890">
        <f>B16+D16+F16</f>
        <v>100</v>
      </c>
      <c r="I16" s="1890">
        <f>C16+E16+G16</f>
        <v>100</v>
      </c>
      <c r="J16" s="1890"/>
    </row>
    <row r="17" spans="1:10" ht="15" customHeight="1">
      <c r="A17" s="758" t="s">
        <v>29</v>
      </c>
      <c r="B17" s="527">
        <v>40</v>
      </c>
      <c r="C17" s="618">
        <v>45</v>
      </c>
      <c r="D17" s="757">
        <v>20</v>
      </c>
      <c r="E17" s="666">
        <v>15</v>
      </c>
      <c r="F17" s="1264">
        <v>40</v>
      </c>
      <c r="G17" s="1265">
        <v>40</v>
      </c>
      <c r="H17" s="1890">
        <f>B18+D18+F18</f>
        <v>100</v>
      </c>
      <c r="I17" s="1890">
        <f>C17+E17+G17</f>
        <v>100</v>
      </c>
      <c r="J17" s="1890"/>
    </row>
    <row r="18" spans="1:10" ht="15" customHeight="1" thickBot="1">
      <c r="A18" s="58" t="s">
        <v>30</v>
      </c>
      <c r="B18" s="1264">
        <v>0</v>
      </c>
      <c r="C18" s="1265">
        <v>0</v>
      </c>
      <c r="D18" s="1266">
        <v>100</v>
      </c>
      <c r="E18" s="1267">
        <v>100</v>
      </c>
      <c r="F18" s="1447">
        <v>0</v>
      </c>
      <c r="G18" s="1448">
        <v>0</v>
      </c>
      <c r="H18" s="1890">
        <f>B18+D18+F18</f>
        <v>100</v>
      </c>
      <c r="I18" s="1890">
        <f>C18+E18+G18</f>
        <v>100</v>
      </c>
      <c r="J18" s="1890"/>
    </row>
    <row r="19" spans="1:10" ht="13.8" thickBot="1">
      <c r="A19" s="913" t="s">
        <v>59</v>
      </c>
      <c r="B19" s="1315">
        <f>(B21/$H$21)*100</f>
        <v>21.818181818181817</v>
      </c>
      <c r="C19" s="1449">
        <f>(C21/$I$21)*100</f>
        <v>24.500999999999998</v>
      </c>
      <c r="D19" s="1315">
        <f>(D21/$H$21)*100</f>
        <v>43.63636363636363</v>
      </c>
      <c r="E19" s="1449">
        <f>(E21/$I$21)*100</f>
        <v>39.5</v>
      </c>
      <c r="F19" s="1315">
        <f>(F21/$H$21)*100</f>
        <v>34.54545454545455</v>
      </c>
      <c r="G19" s="1449">
        <f>(G21/$I$21)*100</f>
        <v>35.999</v>
      </c>
      <c r="H19" s="1894">
        <f>B19+D19+F19</f>
        <v>100</v>
      </c>
      <c r="I19" s="1894">
        <f>C19+E19+G19</f>
        <v>100</v>
      </c>
      <c r="J19" s="1890"/>
    </row>
    <row r="20" spans="1:10" ht="12.75">
      <c r="A20" s="1139" t="s">
        <v>429</v>
      </c>
      <c r="H20" s="1890">
        <v>2008</v>
      </c>
      <c r="I20" s="1890">
        <v>2009</v>
      </c>
      <c r="J20" s="1890"/>
    </row>
    <row r="21" spans="2:11" ht="12.75">
      <c r="B21" s="1890">
        <f>SUM(B4:B18)</f>
        <v>240</v>
      </c>
      <c r="C21" s="1890">
        <f>SUM(C4:C18)</f>
        <v>245.01</v>
      </c>
      <c r="D21" s="1890">
        <f>SUM(D4:D18)</f>
        <v>480</v>
      </c>
      <c r="E21" s="1890">
        <f>SUM(E4:E18)</f>
        <v>395</v>
      </c>
      <c r="F21" s="1890">
        <f>SUM(F4:F18)</f>
        <v>380</v>
      </c>
      <c r="G21" s="1890">
        <f>SUM(G4:G17)</f>
        <v>359.99</v>
      </c>
      <c r="H21" s="1890">
        <f>B21+D21+F21</f>
        <v>1100</v>
      </c>
      <c r="I21" s="1890">
        <f>C21+E21+G21</f>
        <v>1000</v>
      </c>
      <c r="J21" s="1890"/>
      <c r="K21" s="1890"/>
    </row>
    <row r="22" spans="2:11" ht="12.75">
      <c r="B22" s="1890"/>
      <c r="C22" s="1890"/>
      <c r="D22" s="1890"/>
      <c r="E22" s="1890"/>
      <c r="F22" s="1890"/>
      <c r="G22" s="1890"/>
      <c r="H22" s="1890"/>
      <c r="I22" s="1890"/>
      <c r="J22" s="1890"/>
      <c r="K22" s="1890"/>
    </row>
    <row r="23" spans="2:11" ht="12.75">
      <c r="B23" s="1890"/>
      <c r="C23" s="1890"/>
      <c r="D23" s="1890"/>
      <c r="E23" s="1890"/>
      <c r="F23" s="1890"/>
      <c r="G23" s="1890"/>
      <c r="H23" s="1890"/>
      <c r="I23" s="1890"/>
      <c r="J23" s="1890"/>
      <c r="K23" s="1890"/>
    </row>
    <row r="24" spans="2:11" ht="12.75"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</row>
    <row r="25" spans="8:10" ht="12.75">
      <c r="H25" s="1890"/>
      <c r="I25" s="1890"/>
      <c r="J25" s="1890"/>
    </row>
    <row r="26" spans="8:10" ht="12.75">
      <c r="H26" s="1890"/>
      <c r="I26" s="1890"/>
      <c r="J26" s="1890"/>
    </row>
    <row r="27" spans="8:10" ht="12.75">
      <c r="H27" s="1890"/>
      <c r="I27" s="1890"/>
      <c r="J27" s="1890"/>
    </row>
    <row r="28" spans="8:10" ht="12.75">
      <c r="H28" s="1890"/>
      <c r="I28" s="1890"/>
      <c r="J28" s="1890"/>
    </row>
    <row r="29" spans="8:10" ht="12.75">
      <c r="H29" s="1890"/>
      <c r="I29" s="1890"/>
      <c r="J29" s="1890"/>
    </row>
  </sheetData>
  <mergeCells count="5">
    <mergeCell ref="A1:E1"/>
    <mergeCell ref="B2:C2"/>
    <mergeCell ref="D2:E2"/>
    <mergeCell ref="F2:G2"/>
    <mergeCell ref="A2:A3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 topLeftCell="A1">
      <selection activeCell="B3" sqref="B3:I3"/>
    </sheetView>
  </sheetViews>
  <sheetFormatPr defaultColWidth="9.140625" defaultRowHeight="12.75"/>
  <cols>
    <col min="1" max="1" width="35.8515625" style="0" customWidth="1"/>
    <col min="8" max="8" width="14.421875" style="0" customWidth="1"/>
    <col min="9" max="9" width="10.421875" style="0" customWidth="1"/>
  </cols>
  <sheetData>
    <row r="1" spans="1:9" ht="16.2" thickBot="1">
      <c r="A1" s="2132" t="s">
        <v>965</v>
      </c>
      <c r="B1" s="2132"/>
      <c r="C1" s="2132"/>
      <c r="D1" s="2132"/>
      <c r="E1" s="2132"/>
      <c r="I1" s="782" t="s">
        <v>50</v>
      </c>
    </row>
    <row r="2" spans="1:9" ht="15" customHeight="1" thickBot="1">
      <c r="A2" s="2202" t="s">
        <v>20</v>
      </c>
      <c r="B2" s="2322" t="s">
        <v>611</v>
      </c>
      <c r="C2" s="2323"/>
      <c r="D2" s="2322" t="s">
        <v>612</v>
      </c>
      <c r="E2" s="2323"/>
      <c r="F2" s="2322" t="s">
        <v>613</v>
      </c>
      <c r="G2" s="2323"/>
      <c r="H2" s="2322" t="s">
        <v>614</v>
      </c>
      <c r="I2" s="2323"/>
    </row>
    <row r="3" spans="1:9" ht="15" customHeight="1" thickBot="1">
      <c r="A3" s="2203"/>
      <c r="B3" s="1737">
        <v>2008</v>
      </c>
      <c r="C3" s="1738">
        <v>2009</v>
      </c>
      <c r="D3" s="112">
        <v>2008</v>
      </c>
      <c r="E3" s="352">
        <v>2009</v>
      </c>
      <c r="F3" s="1737">
        <v>2008</v>
      </c>
      <c r="G3" s="1738">
        <v>2009</v>
      </c>
      <c r="H3" s="1737">
        <v>2008</v>
      </c>
      <c r="I3" s="1738">
        <v>2009</v>
      </c>
    </row>
    <row r="4" spans="1:9" ht="15" customHeight="1">
      <c r="A4" s="572" t="s">
        <v>615</v>
      </c>
      <c r="B4" s="776">
        <v>0</v>
      </c>
      <c r="C4" s="779">
        <v>0</v>
      </c>
      <c r="D4" s="776">
        <v>0</v>
      </c>
      <c r="E4" s="779">
        <v>0</v>
      </c>
      <c r="F4" s="776">
        <v>0</v>
      </c>
      <c r="G4" s="779">
        <v>0</v>
      </c>
      <c r="H4" s="776">
        <v>0</v>
      </c>
      <c r="I4" s="779">
        <v>0</v>
      </c>
    </row>
    <row r="5" spans="1:9" ht="15" customHeight="1">
      <c r="A5" s="758" t="s">
        <v>147</v>
      </c>
      <c r="B5" s="777">
        <v>0</v>
      </c>
      <c r="C5" s="780">
        <v>0</v>
      </c>
      <c r="D5" s="777">
        <v>0</v>
      </c>
      <c r="E5" s="780">
        <v>0</v>
      </c>
      <c r="F5" s="777">
        <v>0</v>
      </c>
      <c r="G5" s="780">
        <v>0</v>
      </c>
      <c r="H5" s="777">
        <v>0</v>
      </c>
      <c r="I5" s="780">
        <v>0</v>
      </c>
    </row>
    <row r="6" spans="1:9" ht="15" customHeight="1" thickBot="1">
      <c r="A6" s="1658" t="s">
        <v>823</v>
      </c>
      <c r="B6" s="778">
        <v>0</v>
      </c>
      <c r="C6" s="781">
        <v>0</v>
      </c>
      <c r="D6" s="778">
        <v>0</v>
      </c>
      <c r="E6" s="781">
        <v>0</v>
      </c>
      <c r="F6" s="778">
        <v>0</v>
      </c>
      <c r="G6" s="781">
        <v>0</v>
      </c>
      <c r="H6" s="778">
        <v>0</v>
      </c>
      <c r="I6" s="781">
        <v>0</v>
      </c>
    </row>
  </sheetData>
  <mergeCells count="6">
    <mergeCell ref="H2:I2"/>
    <mergeCell ref="A1:E1"/>
    <mergeCell ref="A2:A3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 topLeftCell="A1">
      <selection activeCell="A10" sqref="A10:XFD10"/>
    </sheetView>
  </sheetViews>
  <sheetFormatPr defaultColWidth="9.140625" defaultRowHeight="12.75"/>
  <cols>
    <col min="1" max="1" width="33.00390625" style="0" customWidth="1"/>
    <col min="2" max="2" width="18.421875" style="0" customWidth="1"/>
    <col min="3" max="3" width="25.421875" style="0" customWidth="1"/>
    <col min="4" max="4" width="19.00390625" style="0" customWidth="1"/>
  </cols>
  <sheetData>
    <row r="1" spans="1:3" ht="21" customHeight="1" thickBot="1">
      <c r="A1" s="2053" t="s">
        <v>966</v>
      </c>
      <c r="B1" s="2053"/>
      <c r="C1" s="2053"/>
    </row>
    <row r="2" spans="1:6" ht="14.4" thickBot="1">
      <c r="A2" s="2046" t="s">
        <v>20</v>
      </c>
      <c r="B2" s="2046" t="s">
        <v>814</v>
      </c>
      <c r="C2" s="2046" t="s">
        <v>179</v>
      </c>
      <c r="D2" s="2124" t="s">
        <v>180</v>
      </c>
      <c r="E2" s="2050" t="s">
        <v>181</v>
      </c>
      <c r="F2" s="2051"/>
    </row>
    <row r="3" spans="1:6" ht="14.4" thickBot="1">
      <c r="A3" s="2047"/>
      <c r="B3" s="2047"/>
      <c r="C3" s="2047"/>
      <c r="D3" s="2169"/>
      <c r="E3" s="324">
        <v>2008</v>
      </c>
      <c r="F3" s="309">
        <v>2009</v>
      </c>
    </row>
    <row r="4" spans="1:6" ht="16.2" thickBot="1">
      <c r="A4" s="1660" t="s">
        <v>834</v>
      </c>
      <c r="B4" s="1662" t="s">
        <v>4</v>
      </c>
      <c r="C4" s="1676" t="s">
        <v>662</v>
      </c>
      <c r="D4" s="1677" t="s">
        <v>802</v>
      </c>
      <c r="E4" s="1678" t="s">
        <v>266</v>
      </c>
      <c r="F4" s="1661" t="s">
        <v>266</v>
      </c>
    </row>
    <row r="5" spans="1:2" ht="15" customHeight="1">
      <c r="A5" s="2324" t="s">
        <v>548</v>
      </c>
      <c r="B5" s="2324"/>
    </row>
    <row r="6" ht="15" customHeight="1">
      <c r="A6" s="1663" t="s">
        <v>835</v>
      </c>
    </row>
    <row r="10" spans="1:2" ht="12.75">
      <c r="A10" s="2059"/>
      <c r="B10" s="2059"/>
    </row>
  </sheetData>
  <mergeCells count="8">
    <mergeCell ref="A10:B10"/>
    <mergeCell ref="A5:B5"/>
    <mergeCell ref="A1:C1"/>
    <mergeCell ref="E2:F2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 topLeftCell="A1">
      <selection activeCell="A2" sqref="A2:E24"/>
    </sheetView>
  </sheetViews>
  <sheetFormatPr defaultColWidth="8.8515625" defaultRowHeight="12.75"/>
  <cols>
    <col min="1" max="1" width="25.00390625" style="24" customWidth="1"/>
    <col min="2" max="2" width="8.7109375" style="24" customWidth="1"/>
    <col min="3" max="3" width="19.140625" style="24" customWidth="1"/>
    <col min="4" max="4" width="17.8515625" style="24" customWidth="1"/>
    <col min="5" max="5" width="16.28125" style="24" customWidth="1"/>
    <col min="6" max="16384" width="8.8515625" style="24" customWidth="1"/>
  </cols>
  <sheetData>
    <row r="1" spans="1:5" ht="21" customHeight="1" thickBot="1">
      <c r="A1" s="2333" t="s">
        <v>967</v>
      </c>
      <c r="B1" s="2333"/>
      <c r="C1" s="2333"/>
      <c r="D1" s="2333"/>
      <c r="E1" s="2333"/>
    </row>
    <row r="2" spans="1:14" ht="30" customHeight="1" thickBot="1">
      <c r="A2" s="1477" t="s">
        <v>148</v>
      </c>
      <c r="B2" s="1477" t="s">
        <v>1</v>
      </c>
      <c r="C2" s="1478" t="s">
        <v>155</v>
      </c>
      <c r="D2" s="1479" t="s">
        <v>156</v>
      </c>
      <c r="E2" s="1480" t="s">
        <v>157</v>
      </c>
      <c r="G2" s="1902"/>
      <c r="H2" s="1902"/>
      <c r="I2" s="1902"/>
      <c r="J2" s="1902"/>
      <c r="K2" s="1902"/>
      <c r="L2" s="1902"/>
      <c r="M2" s="1902"/>
      <c r="N2" s="1902"/>
    </row>
    <row r="3" spans="1:14" ht="15" customHeight="1">
      <c r="A3" s="2325" t="s">
        <v>153</v>
      </c>
      <c r="B3" s="1270">
        <v>2008</v>
      </c>
      <c r="C3" s="2016">
        <v>21.818181818181817</v>
      </c>
      <c r="D3" s="2017">
        <v>43.63636363636363</v>
      </c>
      <c r="E3" s="2018">
        <v>34.54545454545455</v>
      </c>
      <c r="F3" s="1902">
        <f>SUM(C3:E3)</f>
        <v>100</v>
      </c>
      <c r="G3" s="1902">
        <v>21.818181818181817</v>
      </c>
      <c r="H3" s="1902">
        <v>25.521874999999998</v>
      </c>
      <c r="I3" s="1902">
        <v>43.63636363636363</v>
      </c>
      <c r="J3" s="1902">
        <v>41.14583333333333</v>
      </c>
      <c r="K3" s="1902">
        <v>34.54545454545455</v>
      </c>
      <c r="L3" s="1902">
        <v>33.33229166666667</v>
      </c>
      <c r="M3" s="1902"/>
      <c r="N3" s="1902"/>
    </row>
    <row r="4" spans="1:14" ht="15" customHeight="1" thickBot="1">
      <c r="A4" s="2332"/>
      <c r="B4" s="1271">
        <v>2009</v>
      </c>
      <c r="C4" s="2019">
        <v>24.500999999999998</v>
      </c>
      <c r="D4" s="2020">
        <v>39.5</v>
      </c>
      <c r="E4" s="2021">
        <v>35.999</v>
      </c>
      <c r="F4" s="1902">
        <f>SUM(C4:E4)</f>
        <v>100</v>
      </c>
      <c r="G4" s="1902">
        <v>21.818181818181817</v>
      </c>
      <c r="H4" s="1902">
        <v>24.500999999999998</v>
      </c>
      <c r="I4" s="1902">
        <v>43.63636363636363</v>
      </c>
      <c r="J4" s="1902">
        <v>39.5</v>
      </c>
      <c r="K4" s="1902">
        <v>34.54545454545455</v>
      </c>
      <c r="L4" s="1902">
        <v>35.999</v>
      </c>
      <c r="M4" s="1902"/>
      <c r="N4" s="1902"/>
    </row>
    <row r="5" spans="1:14" ht="15" customHeight="1">
      <c r="A5" s="2325" t="s">
        <v>9</v>
      </c>
      <c r="B5" s="1280">
        <v>2008</v>
      </c>
      <c r="C5" s="2022">
        <v>57.14228571428571</v>
      </c>
      <c r="D5" s="2023">
        <v>0.0005714285714285715</v>
      </c>
      <c r="E5" s="2024">
        <v>42.857142857142854</v>
      </c>
      <c r="F5" s="1902">
        <f>SUM(C5:E5)</f>
        <v>100</v>
      </c>
      <c r="G5" s="1902">
        <v>57.14228571428571</v>
      </c>
      <c r="H5" s="1902">
        <v>71.42785714285715</v>
      </c>
      <c r="I5" s="1902">
        <v>0.0005714285714285715</v>
      </c>
      <c r="J5" s="1902">
        <v>0.0007142857142857143</v>
      </c>
      <c r="K5" s="1902">
        <v>42.857142857142854</v>
      </c>
      <c r="L5" s="1902">
        <v>28.57142857142857</v>
      </c>
      <c r="M5" s="1902"/>
      <c r="N5" s="1902"/>
    </row>
    <row r="6" spans="1:14" ht="15" customHeight="1" thickBot="1">
      <c r="A6" s="2326"/>
      <c r="B6" s="1281">
        <v>2009</v>
      </c>
      <c r="C6" s="2025">
        <v>71.42785714285715</v>
      </c>
      <c r="D6" s="2026">
        <v>0.0007142857142857143</v>
      </c>
      <c r="E6" s="2027">
        <v>28.57142857142857</v>
      </c>
      <c r="F6" s="1902">
        <f aca="true" t="shared" si="0" ref="F6:F22">SUM(C6:E6)</f>
        <v>100</v>
      </c>
      <c r="G6" s="1902"/>
      <c r="H6" s="1902"/>
      <c r="I6" s="1902"/>
      <c r="J6" s="1902"/>
      <c r="K6" s="1902"/>
      <c r="L6" s="1902"/>
      <c r="M6" s="1902"/>
      <c r="N6" s="1902"/>
    </row>
    <row r="7" spans="1:14" ht="15" customHeight="1">
      <c r="A7" s="2325" t="s">
        <v>10</v>
      </c>
      <c r="B7" s="1280">
        <v>2008</v>
      </c>
      <c r="C7" s="2016">
        <v>100</v>
      </c>
      <c r="D7" s="2028">
        <v>0</v>
      </c>
      <c r="E7" s="2018">
        <v>0</v>
      </c>
      <c r="F7" s="1902">
        <f t="shared" si="0"/>
        <v>100</v>
      </c>
      <c r="G7" s="1902"/>
      <c r="H7" s="1902"/>
      <c r="I7" s="1902"/>
      <c r="J7" s="1902"/>
      <c r="K7" s="1902"/>
      <c r="L7" s="1902"/>
      <c r="M7" s="1902"/>
      <c r="N7" s="1902"/>
    </row>
    <row r="8" spans="1:14" ht="15" customHeight="1" thickBot="1">
      <c r="A8" s="2326"/>
      <c r="B8" s="1281">
        <v>2009</v>
      </c>
      <c r="C8" s="2019">
        <v>66.66666666666666</v>
      </c>
      <c r="D8" s="2029">
        <v>0</v>
      </c>
      <c r="E8" s="2030">
        <v>33.33333333333333</v>
      </c>
      <c r="F8" s="1902">
        <f t="shared" si="0"/>
        <v>99.99999999999999</v>
      </c>
      <c r="G8" s="1902"/>
      <c r="H8" s="1902"/>
      <c r="I8" s="1902"/>
      <c r="J8" s="1902"/>
      <c r="K8" s="1902"/>
      <c r="L8" s="1902"/>
      <c r="M8" s="1902"/>
      <c r="N8" s="1902"/>
    </row>
    <row r="9" spans="1:14" ht="15" customHeight="1">
      <c r="A9" s="2325" t="s">
        <v>11</v>
      </c>
      <c r="B9" s="1280">
        <v>2008</v>
      </c>
      <c r="C9" s="2031">
        <v>50</v>
      </c>
      <c r="D9" s="2028">
        <v>0</v>
      </c>
      <c r="E9" s="2018">
        <v>50</v>
      </c>
      <c r="F9" s="1902">
        <f t="shared" si="0"/>
        <v>100</v>
      </c>
      <c r="G9" s="1902"/>
      <c r="H9" s="1902"/>
      <c r="I9" s="1902"/>
      <c r="J9" s="1902"/>
      <c r="K9" s="1902"/>
      <c r="L9" s="1902"/>
      <c r="M9" s="1902"/>
      <c r="N9" s="1902"/>
    </row>
    <row r="10" spans="1:6" ht="15" customHeight="1" thickBot="1">
      <c r="A10" s="2326"/>
      <c r="B10" s="1281">
        <v>2009</v>
      </c>
      <c r="C10" s="2019">
        <v>50</v>
      </c>
      <c r="D10" s="2029">
        <v>0</v>
      </c>
      <c r="E10" s="2021">
        <v>50</v>
      </c>
      <c r="F10" s="1902">
        <f t="shared" si="0"/>
        <v>100</v>
      </c>
    </row>
    <row r="11" spans="1:6" ht="15" customHeight="1">
      <c r="A11" s="2329" t="s">
        <v>12</v>
      </c>
      <c r="B11" s="1270">
        <v>2008</v>
      </c>
      <c r="C11" s="2016">
        <v>100</v>
      </c>
      <c r="D11" s="2032">
        <v>0</v>
      </c>
      <c r="E11" s="2018">
        <v>0</v>
      </c>
      <c r="F11" s="1902">
        <f t="shared" si="0"/>
        <v>100</v>
      </c>
    </row>
    <row r="12" spans="1:6" ht="15" customHeight="1" thickBot="1">
      <c r="A12" s="2330"/>
      <c r="B12" s="1271">
        <v>2009</v>
      </c>
      <c r="C12" s="2019">
        <v>0</v>
      </c>
      <c r="D12" s="2033">
        <v>0</v>
      </c>
      <c r="E12" s="2021">
        <v>0</v>
      </c>
      <c r="F12" s="1902">
        <f t="shared" si="0"/>
        <v>0</v>
      </c>
    </row>
    <row r="13" spans="1:6" ht="15" customHeight="1">
      <c r="A13" s="2325" t="s">
        <v>19</v>
      </c>
      <c r="B13" s="1270">
        <v>2008</v>
      </c>
      <c r="C13" s="2016">
        <v>0</v>
      </c>
      <c r="D13" s="2034">
        <v>76.19047619047619</v>
      </c>
      <c r="E13" s="2018">
        <v>23.809523809523807</v>
      </c>
      <c r="F13" s="1902">
        <f t="shared" si="0"/>
        <v>100</v>
      </c>
    </row>
    <row r="14" spans="1:6" ht="15" customHeight="1" thickBot="1">
      <c r="A14" s="2326"/>
      <c r="B14" s="1271">
        <v>2009</v>
      </c>
      <c r="C14" s="2019">
        <v>0</v>
      </c>
      <c r="D14" s="2033">
        <v>78.57142857142857</v>
      </c>
      <c r="E14" s="2021">
        <v>21.428571428571427</v>
      </c>
      <c r="F14" s="1902">
        <f t="shared" si="0"/>
        <v>100</v>
      </c>
    </row>
    <row r="15" spans="1:6" ht="15" customHeight="1">
      <c r="A15" s="2325" t="s">
        <v>14</v>
      </c>
      <c r="B15" s="1270">
        <v>2008</v>
      </c>
      <c r="C15" s="2016">
        <v>61.8</v>
      </c>
      <c r="D15" s="2017">
        <v>38.2</v>
      </c>
      <c r="E15" s="2018">
        <v>0</v>
      </c>
      <c r="F15" s="1902">
        <f t="shared" si="0"/>
        <v>100</v>
      </c>
    </row>
    <row r="16" spans="1:6" ht="15" customHeight="1" thickBot="1">
      <c r="A16" s="2326"/>
      <c r="B16" s="1271">
        <v>2009</v>
      </c>
      <c r="C16" s="2019">
        <v>63</v>
      </c>
      <c r="D16" s="2020">
        <v>35</v>
      </c>
      <c r="E16" s="2021">
        <v>2</v>
      </c>
      <c r="F16" s="1902">
        <f t="shared" si="0"/>
        <v>100</v>
      </c>
    </row>
    <row r="17" spans="1:6" ht="15" customHeight="1">
      <c r="A17" s="2325" t="s">
        <v>13</v>
      </c>
      <c r="B17" s="1270">
        <v>2008</v>
      </c>
      <c r="C17" s="2016">
        <v>0</v>
      </c>
      <c r="D17" s="2034">
        <v>25</v>
      </c>
      <c r="E17" s="2018">
        <v>75</v>
      </c>
      <c r="F17" s="1902">
        <f t="shared" si="0"/>
        <v>100</v>
      </c>
    </row>
    <row r="18" spans="1:6" ht="13.95" customHeight="1" thickBot="1">
      <c r="A18" s="2326"/>
      <c r="B18" s="1271">
        <v>2009</v>
      </c>
      <c r="C18" s="2019">
        <v>0</v>
      </c>
      <c r="D18" s="2033">
        <v>20</v>
      </c>
      <c r="E18" s="2021">
        <v>80</v>
      </c>
      <c r="F18" s="1902">
        <f t="shared" si="0"/>
        <v>100</v>
      </c>
    </row>
    <row r="19" spans="1:6" ht="13.95" customHeight="1">
      <c r="A19" s="2331" t="s">
        <v>15</v>
      </c>
      <c r="B19" s="1270">
        <v>2008</v>
      </c>
      <c r="C19" s="2016">
        <v>54.166666666666664</v>
      </c>
      <c r="D19" s="2034">
        <v>4.166666666666666</v>
      </c>
      <c r="E19" s="2018">
        <v>41.66666666666667</v>
      </c>
      <c r="F19" s="1902">
        <f t="shared" si="0"/>
        <v>100</v>
      </c>
    </row>
    <row r="20" spans="1:6" ht="13.95" customHeight="1" thickBot="1">
      <c r="A20" s="2332"/>
      <c r="B20" s="1271">
        <v>2009</v>
      </c>
      <c r="C20" s="2019">
        <v>50</v>
      </c>
      <c r="D20" s="2033">
        <v>4.545454545454546</v>
      </c>
      <c r="E20" s="2021">
        <v>45.45454545454545</v>
      </c>
      <c r="F20" s="1902">
        <f t="shared" si="0"/>
        <v>100</v>
      </c>
    </row>
    <row r="21" spans="1:6" ht="13.95" customHeight="1">
      <c r="A21" s="2325" t="s">
        <v>757</v>
      </c>
      <c r="B21" s="1272">
        <v>2008</v>
      </c>
      <c r="C21" s="2035">
        <v>0</v>
      </c>
      <c r="D21" s="2023">
        <v>0</v>
      </c>
      <c r="E21" s="2024">
        <v>0</v>
      </c>
      <c r="F21" s="1902">
        <f t="shared" si="0"/>
        <v>0</v>
      </c>
    </row>
    <row r="22" spans="1:6" ht="13.95" customHeight="1" thickBot="1">
      <c r="A22" s="2326"/>
      <c r="B22" s="1273">
        <v>2009</v>
      </c>
      <c r="C22" s="2036">
        <v>0</v>
      </c>
      <c r="D22" s="2026">
        <v>0</v>
      </c>
      <c r="E22" s="2027">
        <v>0</v>
      </c>
      <c r="F22" s="1902">
        <f t="shared" si="0"/>
        <v>0</v>
      </c>
    </row>
    <row r="23" spans="1:6" ht="18" customHeight="1">
      <c r="A23" s="2327" t="s">
        <v>59</v>
      </c>
      <c r="B23" s="1274">
        <v>2008</v>
      </c>
      <c r="C23" s="2037">
        <f>(C27/$F$27)*100</f>
        <v>49.43634824434825</v>
      </c>
      <c r="D23" s="2037">
        <f>(D27/$F$27)*100</f>
        <v>20.79934199134199</v>
      </c>
      <c r="E23" s="2037">
        <f>(E27/$F$27)*100</f>
        <v>29.764309764309765</v>
      </c>
      <c r="F23" s="1902">
        <f>SUM(C23:E23)</f>
        <v>100</v>
      </c>
    </row>
    <row r="24" spans="1:6" ht="18" customHeight="1" thickBot="1">
      <c r="A24" s="2328"/>
      <c r="B24" s="1275">
        <v>2009</v>
      </c>
      <c r="C24" s="2038">
        <f>(C28/$F$28)*100</f>
        <v>40.699440476190475</v>
      </c>
      <c r="D24" s="2038">
        <f>(D28/$F$28)*100</f>
        <v>22.202199675324675</v>
      </c>
      <c r="E24" s="2038">
        <f>(E28/$F$28)*100</f>
        <v>37.09835984848485</v>
      </c>
      <c r="F24" s="1902">
        <f>SUM(C24:E24)</f>
        <v>100</v>
      </c>
    </row>
    <row r="25" spans="2:6" ht="12.75">
      <c r="B25" s="1475"/>
      <c r="C25" s="1476"/>
      <c r="D25" s="1476"/>
      <c r="E25" s="1476"/>
      <c r="F25" s="1902"/>
    </row>
    <row r="26" spans="2:6" ht="12.75">
      <c r="B26" s="1475"/>
      <c r="C26" s="1476"/>
      <c r="D26" s="1476"/>
      <c r="E26" s="1476"/>
      <c r="F26" s="1902"/>
    </row>
    <row r="27" spans="2:6" s="2013" customFormat="1" ht="12.75">
      <c r="B27" s="2014">
        <v>2008</v>
      </c>
      <c r="C27" s="2015">
        <f>C3+C5+C7+C9+C11+C13+C15+C17+C19+C21</f>
        <v>444.92713419913423</v>
      </c>
      <c r="D27" s="2015">
        <f aca="true" t="shared" si="1" ref="C27:F28">D3+D5+D7+D9+D11+D13+D15+D17+D19+D21</f>
        <v>187.19407792207792</v>
      </c>
      <c r="E27" s="2015">
        <f t="shared" si="1"/>
        <v>267.8787878787879</v>
      </c>
      <c r="F27" s="2013">
        <f t="shared" si="1"/>
        <v>900</v>
      </c>
    </row>
    <row r="28" spans="2:6" s="2013" customFormat="1" ht="12.75">
      <c r="B28" s="2014">
        <v>2009</v>
      </c>
      <c r="C28" s="2015">
        <f t="shared" si="1"/>
        <v>325.5955238095238</v>
      </c>
      <c r="D28" s="2015">
        <f t="shared" si="1"/>
        <v>177.6175974025974</v>
      </c>
      <c r="E28" s="2015">
        <f t="shared" si="1"/>
        <v>296.7868787878788</v>
      </c>
      <c r="F28" s="2013">
        <f t="shared" si="1"/>
        <v>800</v>
      </c>
    </row>
    <row r="29" ht="12.75">
      <c r="F29" s="1902"/>
    </row>
    <row r="31" spans="3:8" ht="12.75">
      <c r="C31" s="13"/>
      <c r="D31" s="13"/>
      <c r="E31" s="13"/>
      <c r="F31" s="13"/>
      <c r="G31" s="13"/>
      <c r="H31" s="13"/>
    </row>
  </sheetData>
  <mergeCells count="12">
    <mergeCell ref="A1:E1"/>
    <mergeCell ref="A3:A4"/>
    <mergeCell ref="A5:A6"/>
    <mergeCell ref="A7:A8"/>
    <mergeCell ref="A9:A10"/>
    <mergeCell ref="A21:A22"/>
    <mergeCell ref="A23:A24"/>
    <mergeCell ref="A11:A12"/>
    <mergeCell ref="A13:A14"/>
    <mergeCell ref="A15:A16"/>
    <mergeCell ref="A17:A18"/>
    <mergeCell ref="A19:A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workbookViewId="0" topLeftCell="A1">
      <selection activeCell="C27" sqref="C27:G29"/>
    </sheetView>
  </sheetViews>
  <sheetFormatPr defaultColWidth="9.140625" defaultRowHeight="12.75"/>
  <cols>
    <col min="1" max="1" width="24.8515625" style="0" customWidth="1"/>
    <col min="3" max="6" width="14.7109375" style="0" customWidth="1"/>
    <col min="7" max="10" width="9.57421875" style="0" bestFit="1" customWidth="1"/>
  </cols>
  <sheetData>
    <row r="1" spans="1:8" ht="21" customHeight="1" thickBot="1">
      <c r="A1" s="2053" t="s">
        <v>968</v>
      </c>
      <c r="B1" s="2053"/>
      <c r="C1" s="2053"/>
      <c r="D1" s="2053"/>
      <c r="E1" s="2053"/>
      <c r="F1" s="1334" t="s">
        <v>50</v>
      </c>
      <c r="G1" s="1890"/>
      <c r="H1" s="1890"/>
    </row>
    <row r="2" spans="1:23" ht="45" customHeight="1" thickBot="1">
      <c r="A2" s="1262" t="s">
        <v>148</v>
      </c>
      <c r="B2" s="1254" t="s">
        <v>1</v>
      </c>
      <c r="C2" s="1263" t="s">
        <v>149</v>
      </c>
      <c r="D2" s="1263" t="s">
        <v>150</v>
      </c>
      <c r="E2" s="105" t="s">
        <v>151</v>
      </c>
      <c r="F2" s="112" t="s">
        <v>152</v>
      </c>
      <c r="G2" s="1890"/>
      <c r="H2" s="1890"/>
      <c r="I2" s="1890"/>
      <c r="J2" s="1890"/>
      <c r="K2" s="1890"/>
      <c r="L2" s="1890"/>
      <c r="M2" s="1890"/>
      <c r="N2" s="1890"/>
      <c r="O2" s="1890"/>
      <c r="P2" s="1890"/>
      <c r="Q2" s="1890"/>
      <c r="R2" s="1890"/>
      <c r="S2" s="1890"/>
      <c r="T2" s="1890"/>
      <c r="U2" s="1890"/>
      <c r="V2" s="1890"/>
      <c r="W2" s="1890"/>
    </row>
    <row r="3" spans="1:23" ht="15" customHeight="1">
      <c r="A3" s="2334" t="s">
        <v>153</v>
      </c>
      <c r="B3" s="1258">
        <v>2008</v>
      </c>
      <c r="C3" s="1712">
        <v>31.454545454545457</v>
      </c>
      <c r="D3" s="1712">
        <v>67.0909090909091</v>
      </c>
      <c r="E3" s="1717">
        <v>1.4545454545454546</v>
      </c>
      <c r="F3" s="1718">
        <v>0</v>
      </c>
      <c r="G3" s="1894">
        <f aca="true" t="shared" si="0" ref="G3:G24">SUM(C3:F3)</f>
        <v>100</v>
      </c>
      <c r="H3" s="1890">
        <v>31.454545454545457</v>
      </c>
      <c r="I3" s="1890">
        <v>27.639999999999997</v>
      </c>
      <c r="J3" s="1890">
        <v>67.0909090909091</v>
      </c>
      <c r="K3" s="1890">
        <v>70.76</v>
      </c>
      <c r="L3" s="1890">
        <v>1.4545454545454546</v>
      </c>
      <c r="M3" s="1890">
        <v>1.6</v>
      </c>
      <c r="N3" s="1890">
        <v>0</v>
      </c>
      <c r="O3" s="1890">
        <v>0</v>
      </c>
      <c r="P3" s="1890"/>
      <c r="Q3" s="1890"/>
      <c r="R3" s="1890"/>
      <c r="S3" s="1890"/>
      <c r="T3" s="1890"/>
      <c r="U3" s="1890"/>
      <c r="V3" s="1890"/>
      <c r="W3" s="1890"/>
    </row>
    <row r="4" spans="1:23" ht="15" customHeight="1" thickBot="1">
      <c r="A4" s="2338"/>
      <c r="B4" s="1259">
        <v>2009</v>
      </c>
      <c r="C4" s="1719">
        <v>27.639999999999997</v>
      </c>
      <c r="D4" s="1720">
        <v>70.76</v>
      </c>
      <c r="E4" s="1721">
        <v>1.6</v>
      </c>
      <c r="F4" s="1720">
        <v>0</v>
      </c>
      <c r="G4" s="1894">
        <f t="shared" si="0"/>
        <v>100</v>
      </c>
      <c r="H4" s="1890">
        <v>21.818181818181817</v>
      </c>
      <c r="I4" s="1890">
        <v>25.521874999999998</v>
      </c>
      <c r="J4" s="1890">
        <v>43.63636363636363</v>
      </c>
      <c r="K4" s="1890">
        <v>41.14583333333333</v>
      </c>
      <c r="L4" s="1890">
        <v>34.54545454545455</v>
      </c>
      <c r="M4" s="1890">
        <v>33.33229166666667</v>
      </c>
      <c r="N4" s="1890"/>
      <c r="O4" s="1890"/>
      <c r="P4" s="1890"/>
      <c r="Q4" s="1890"/>
      <c r="R4" s="1890"/>
      <c r="S4" s="1890"/>
      <c r="T4" s="1890"/>
      <c r="U4" s="1890"/>
      <c r="V4" s="1890"/>
      <c r="W4" s="1890"/>
    </row>
    <row r="5" spans="1:23" ht="15" customHeight="1">
      <c r="A5" s="2325" t="s">
        <v>9</v>
      </c>
      <c r="B5" s="1258">
        <v>2008</v>
      </c>
      <c r="C5" s="1722">
        <v>24.142857142857142</v>
      </c>
      <c r="D5" s="1723">
        <v>75.77</v>
      </c>
      <c r="E5" s="1724">
        <v>0.05142857142857143</v>
      </c>
      <c r="F5" s="1723">
        <v>0.03571428571428571</v>
      </c>
      <c r="G5" s="1894">
        <f t="shared" si="0"/>
        <v>100</v>
      </c>
      <c r="H5" s="1890"/>
      <c r="I5" s="1890"/>
      <c r="J5" s="1890"/>
      <c r="K5" s="1890"/>
      <c r="L5" s="1890"/>
      <c r="M5" s="1890"/>
      <c r="N5" s="1890"/>
      <c r="O5" s="1890"/>
      <c r="P5" s="1890"/>
      <c r="Q5" s="1890"/>
      <c r="R5" s="1890"/>
      <c r="S5" s="1890"/>
      <c r="T5" s="1890"/>
      <c r="U5" s="1890"/>
      <c r="V5" s="1890"/>
      <c r="W5" s="1890"/>
    </row>
    <row r="6" spans="1:23" ht="15" customHeight="1" thickBot="1">
      <c r="A6" s="2326"/>
      <c r="B6" s="1259">
        <v>2009</v>
      </c>
      <c r="C6" s="1719">
        <v>32.34924623115578</v>
      </c>
      <c r="D6" s="1720">
        <v>67.33668341708542</v>
      </c>
      <c r="E6" s="1721">
        <v>0.2826633165829146</v>
      </c>
      <c r="F6" s="1720">
        <v>0.031407035175879394</v>
      </c>
      <c r="G6" s="1894">
        <f t="shared" si="0"/>
        <v>99.99999999999999</v>
      </c>
      <c r="H6" s="1890"/>
      <c r="I6" s="1890"/>
      <c r="J6" s="1890"/>
      <c r="K6" s="1890"/>
      <c r="L6" s="1890"/>
      <c r="M6" s="1890"/>
      <c r="N6" s="1890"/>
      <c r="O6" s="1890"/>
      <c r="P6" s="1890"/>
      <c r="Q6" s="1890"/>
      <c r="R6" s="1890"/>
      <c r="S6" s="1890"/>
      <c r="T6" s="1890"/>
      <c r="U6" s="1890"/>
      <c r="V6" s="1890"/>
      <c r="W6" s="1890"/>
    </row>
    <row r="7" spans="1:23" ht="15" customHeight="1">
      <c r="A7" s="2334" t="s">
        <v>10</v>
      </c>
      <c r="B7" s="1258">
        <v>2008</v>
      </c>
      <c r="C7" s="1722">
        <v>5</v>
      </c>
      <c r="D7" s="1723">
        <v>95</v>
      </c>
      <c r="E7" s="1724">
        <v>0</v>
      </c>
      <c r="F7" s="1723">
        <v>0</v>
      </c>
      <c r="G7" s="1894">
        <f t="shared" si="0"/>
        <v>100</v>
      </c>
      <c r="H7" s="1890"/>
      <c r="I7" s="1890"/>
      <c r="J7" s="1890"/>
      <c r="K7" s="1890"/>
      <c r="L7" s="1890"/>
      <c r="M7" s="1890"/>
      <c r="N7" s="1890"/>
      <c r="O7" s="1890"/>
      <c r="P7" s="1890"/>
      <c r="Q7" s="1890"/>
      <c r="R7" s="1890"/>
      <c r="S7" s="1890"/>
      <c r="T7" s="1890"/>
      <c r="U7" s="1890"/>
      <c r="V7" s="1890"/>
      <c r="W7" s="1890"/>
    </row>
    <row r="8" spans="1:23" ht="15" customHeight="1" thickBot="1">
      <c r="A8" s="2335"/>
      <c r="B8" s="1259">
        <v>2009</v>
      </c>
      <c r="C8" s="1719">
        <v>33.33333333333333</v>
      </c>
      <c r="D8" s="1720">
        <v>66.66666666666666</v>
      </c>
      <c r="E8" s="1721">
        <v>0</v>
      </c>
      <c r="F8" s="1720">
        <v>0</v>
      </c>
      <c r="G8" s="1894">
        <f t="shared" si="0"/>
        <v>99.99999999999999</v>
      </c>
      <c r="H8" s="1890"/>
      <c r="I8" s="1890"/>
      <c r="J8" s="1890"/>
      <c r="K8" s="1890"/>
      <c r="L8" s="1890"/>
      <c r="M8" s="1890"/>
      <c r="N8" s="1890"/>
      <c r="O8" s="1890"/>
      <c r="P8" s="1890"/>
      <c r="Q8" s="1890"/>
      <c r="R8" s="1890"/>
      <c r="S8" s="1890"/>
      <c r="T8" s="1890"/>
      <c r="U8" s="1890"/>
      <c r="V8" s="1890"/>
      <c r="W8" s="1890"/>
    </row>
    <row r="9" spans="1:8" ht="15" customHeight="1">
      <c r="A9" s="2325" t="s">
        <v>11</v>
      </c>
      <c r="B9" s="1258">
        <v>2008</v>
      </c>
      <c r="C9" s="1722">
        <v>12.5</v>
      </c>
      <c r="D9" s="1723">
        <v>87.5</v>
      </c>
      <c r="E9" s="1724">
        <v>0</v>
      </c>
      <c r="F9" s="1723">
        <v>0</v>
      </c>
      <c r="G9" s="1894">
        <f t="shared" si="0"/>
        <v>100</v>
      </c>
      <c r="H9" s="1890"/>
    </row>
    <row r="10" spans="1:8" ht="15" customHeight="1" thickBot="1">
      <c r="A10" s="2326"/>
      <c r="B10" s="1259">
        <v>2009</v>
      </c>
      <c r="C10" s="1719">
        <v>38.35</v>
      </c>
      <c r="D10" s="1720">
        <v>61.64999999999999</v>
      </c>
      <c r="E10" s="1721">
        <v>0</v>
      </c>
      <c r="F10" s="1720">
        <v>0</v>
      </c>
      <c r="G10" s="1894">
        <f t="shared" si="0"/>
        <v>100</v>
      </c>
      <c r="H10" s="1890"/>
    </row>
    <row r="11" spans="1:8" ht="15" customHeight="1">
      <c r="A11" s="2334" t="s">
        <v>12</v>
      </c>
      <c r="B11" s="1258">
        <v>2008</v>
      </c>
      <c r="C11" s="1722">
        <v>10</v>
      </c>
      <c r="D11" s="1723">
        <v>90</v>
      </c>
      <c r="E11" s="1724">
        <v>0</v>
      </c>
      <c r="F11" s="1723">
        <v>0</v>
      </c>
      <c r="G11" s="1894">
        <f t="shared" si="0"/>
        <v>100</v>
      </c>
      <c r="H11" s="1890"/>
    </row>
    <row r="12" spans="1:8" ht="13.95" customHeight="1" thickBot="1">
      <c r="A12" s="2335"/>
      <c r="B12" s="1259">
        <v>2009</v>
      </c>
      <c r="C12" s="1719">
        <v>0</v>
      </c>
      <c r="D12" s="1720">
        <v>0</v>
      </c>
      <c r="E12" s="1721">
        <v>0</v>
      </c>
      <c r="F12" s="1720">
        <v>0</v>
      </c>
      <c r="G12" s="1894">
        <f t="shared" si="0"/>
        <v>0</v>
      </c>
      <c r="H12" s="1890"/>
    </row>
    <row r="13" spans="1:8" ht="13.95" customHeight="1">
      <c r="A13" s="2325" t="s">
        <v>19</v>
      </c>
      <c r="B13" s="1258">
        <v>2008</v>
      </c>
      <c r="C13" s="1722">
        <v>34.300000000000004</v>
      </c>
      <c r="D13" s="1723">
        <v>63.7</v>
      </c>
      <c r="E13" s="1724">
        <v>0.05</v>
      </c>
      <c r="F13" s="1723">
        <v>1.95</v>
      </c>
      <c r="G13" s="1894">
        <f t="shared" si="0"/>
        <v>100</v>
      </c>
      <c r="H13" s="1890"/>
    </row>
    <row r="14" spans="1:8" ht="15" customHeight="1" thickBot="1">
      <c r="A14" s="2326"/>
      <c r="B14" s="1259">
        <v>2009</v>
      </c>
      <c r="C14" s="1719">
        <v>21.821428571428573</v>
      </c>
      <c r="D14" s="1720">
        <v>75.35714285714286</v>
      </c>
      <c r="E14" s="1721">
        <v>0.03571428571428571</v>
      </c>
      <c r="F14" s="1720">
        <v>2.7857142857142856</v>
      </c>
      <c r="G14" s="1894">
        <f t="shared" si="0"/>
        <v>100.00000000000001</v>
      </c>
      <c r="H14" s="1890"/>
    </row>
    <row r="15" spans="1:8" ht="15" customHeight="1">
      <c r="A15" s="2325" t="s">
        <v>14</v>
      </c>
      <c r="B15" s="1258">
        <v>2008</v>
      </c>
      <c r="C15" s="1722">
        <v>55.00000000000001</v>
      </c>
      <c r="D15" s="1723">
        <v>37</v>
      </c>
      <c r="E15" s="1724">
        <v>8</v>
      </c>
      <c r="F15" s="1723">
        <v>0</v>
      </c>
      <c r="G15" s="1894">
        <f t="shared" si="0"/>
        <v>100</v>
      </c>
      <c r="H15" s="1890"/>
    </row>
    <row r="16" spans="1:8" ht="15" customHeight="1" thickBot="1">
      <c r="A16" s="2326"/>
      <c r="B16" s="1259">
        <v>2009</v>
      </c>
      <c r="C16" s="1719">
        <v>56.00000000000001</v>
      </c>
      <c r="D16" s="1720">
        <v>36</v>
      </c>
      <c r="E16" s="1721">
        <v>8</v>
      </c>
      <c r="F16" s="1720">
        <v>0</v>
      </c>
      <c r="G16" s="1894">
        <f t="shared" si="0"/>
        <v>100</v>
      </c>
      <c r="H16" s="1890"/>
    </row>
    <row r="17" spans="1:8" ht="15" customHeight="1">
      <c r="A17" s="2325" t="s">
        <v>13</v>
      </c>
      <c r="B17" s="1258">
        <v>2008</v>
      </c>
      <c r="C17" s="1725">
        <v>48.0893300248139</v>
      </c>
      <c r="D17" s="1726">
        <v>41.811414392059554</v>
      </c>
      <c r="E17" s="1724">
        <v>9.602977667493798</v>
      </c>
      <c r="F17" s="1723">
        <v>0.49627791563275436</v>
      </c>
      <c r="G17" s="1894">
        <f t="shared" si="0"/>
        <v>100.00000000000001</v>
      </c>
      <c r="H17" s="1890"/>
    </row>
    <row r="18" spans="1:8" ht="15" customHeight="1" thickBot="1">
      <c r="A18" s="2326"/>
      <c r="B18" s="1259">
        <v>2009</v>
      </c>
      <c r="C18" s="1727">
        <v>53.5</v>
      </c>
      <c r="D18" s="1728">
        <v>32.980000000000004</v>
      </c>
      <c r="E18" s="1721">
        <v>7.720000000000001</v>
      </c>
      <c r="F18" s="1720">
        <v>5.800000000000001</v>
      </c>
      <c r="G18" s="1894">
        <f t="shared" si="0"/>
        <v>100</v>
      </c>
      <c r="H18" s="1890"/>
    </row>
    <row r="19" spans="1:8" ht="15" customHeight="1">
      <c r="A19" s="2331" t="s">
        <v>15</v>
      </c>
      <c r="B19" s="1258">
        <v>2008</v>
      </c>
      <c r="C19" s="1729">
        <v>12.103505843071787</v>
      </c>
      <c r="D19" s="1723">
        <v>59.97245409015025</v>
      </c>
      <c r="E19" s="1724">
        <v>25.169449081803002</v>
      </c>
      <c r="F19" s="1723">
        <v>2.7545909849749584</v>
      </c>
      <c r="G19" s="1894">
        <f t="shared" si="0"/>
        <v>100</v>
      </c>
      <c r="H19" s="1890"/>
    </row>
    <row r="20" spans="1:8" ht="15" customHeight="1" thickBot="1">
      <c r="A20" s="2332"/>
      <c r="B20" s="1259">
        <v>2009</v>
      </c>
      <c r="C20" s="1719">
        <v>13.636363636363635</v>
      </c>
      <c r="D20" s="1720">
        <v>58.27272727272727</v>
      </c>
      <c r="E20" s="1730">
        <v>24.545454545454547</v>
      </c>
      <c r="F20" s="1720">
        <v>3.5454545454545454</v>
      </c>
      <c r="G20" s="1894">
        <f t="shared" si="0"/>
        <v>100</v>
      </c>
      <c r="H20" s="1890"/>
    </row>
    <row r="21" spans="1:8" ht="15" customHeight="1">
      <c r="A21" s="2334" t="s">
        <v>16</v>
      </c>
      <c r="B21" s="1258">
        <v>2008</v>
      </c>
      <c r="C21" s="1722">
        <v>0</v>
      </c>
      <c r="D21" s="1723">
        <v>0</v>
      </c>
      <c r="E21" s="1724">
        <v>0</v>
      </c>
      <c r="F21" s="1723">
        <v>0</v>
      </c>
      <c r="G21" s="1894">
        <f t="shared" si="0"/>
        <v>0</v>
      </c>
      <c r="H21" s="1890"/>
    </row>
    <row r="22" spans="1:8" ht="15" customHeight="1" thickBot="1">
      <c r="A22" s="2335"/>
      <c r="B22" s="1259">
        <v>2009</v>
      </c>
      <c r="C22" s="1719">
        <v>0</v>
      </c>
      <c r="D22" s="1720">
        <v>0</v>
      </c>
      <c r="E22" s="1721">
        <v>0</v>
      </c>
      <c r="F22" s="1731">
        <v>0</v>
      </c>
      <c r="G22" s="1894">
        <f t="shared" si="0"/>
        <v>0</v>
      </c>
      <c r="H22" s="1890"/>
    </row>
    <row r="23" spans="1:8" ht="15" customHeight="1" thickBot="1">
      <c r="A23" s="2336" t="s">
        <v>59</v>
      </c>
      <c r="B23" s="1260">
        <v>2008</v>
      </c>
      <c r="C23" s="1732">
        <f>(C27/$G$27)*100</f>
        <v>24.786279808161037</v>
      </c>
      <c r="D23" s="1732">
        <f>(D27/$G$27)*100</f>
        <v>69.26809719663986</v>
      </c>
      <c r="E23" s="1732">
        <f>(E27/$G$27)*100</f>
        <v>5.534800096908853</v>
      </c>
      <c r="F23" s="1732">
        <f>(F27/$G$27)*100</f>
        <v>0.4108228982902498</v>
      </c>
      <c r="G23" s="1894">
        <f t="shared" si="0"/>
        <v>100</v>
      </c>
      <c r="H23" s="1890"/>
    </row>
    <row r="24" spans="1:8" ht="15" customHeight="1" thickBot="1">
      <c r="A24" s="2337"/>
      <c r="B24" s="1261">
        <v>2009</v>
      </c>
      <c r="C24" s="1733">
        <f>(C28/$G$28)*100</f>
        <v>20.369056157943056</v>
      </c>
      <c r="D24" s="1733">
        <f>(D28/$G$28)*100</f>
        <v>70.41471480555737</v>
      </c>
      <c r="E24" s="1733">
        <f>(E28/$G$28)*100</f>
        <v>7.538997819613727</v>
      </c>
      <c r="F24" s="1733">
        <f>(F28/$G$28)*100</f>
        <v>1.6772312168858303</v>
      </c>
      <c r="G24" s="1894">
        <f t="shared" si="0"/>
        <v>99.99999999999997</v>
      </c>
      <c r="H24" s="1890"/>
    </row>
    <row r="25" spans="7:8" ht="12.75">
      <c r="G25" s="1890"/>
      <c r="H25" s="1890"/>
    </row>
    <row r="26" spans="7:8" ht="12.75">
      <c r="G26" s="1898">
        <v>2008</v>
      </c>
      <c r="H26" s="1898">
        <v>2009</v>
      </c>
    </row>
    <row r="27" spans="3:8" ht="12.75">
      <c r="C27" s="1894">
        <f>C3+C5+C7+C9+C11+C15+C17+C19+C21</f>
        <v>198.2902384652883</v>
      </c>
      <c r="D27" s="1894">
        <f>D3+D5+D7+D9+D11+D15+D17+D19+D21</f>
        <v>554.1447775731189</v>
      </c>
      <c r="E27" s="1894">
        <f>E3+E5+E7+E9+E11+E15+E17+E19+E21</f>
        <v>44.278400775270825</v>
      </c>
      <c r="F27" s="1894">
        <f>F3+F5+F7+F9+F11+F15+F17+F19+F21</f>
        <v>3.2865831863219985</v>
      </c>
      <c r="G27" s="1894">
        <f>SUM(C27:F27)</f>
        <v>800</v>
      </c>
      <c r="H27" s="1894">
        <f>C27+D27+E27+F27</f>
        <v>800</v>
      </c>
    </row>
    <row r="28" spans="3:8" ht="12.75">
      <c r="C28" s="1894">
        <v>113.87685740535623</v>
      </c>
      <c r="D28" s="1894">
        <f>D4+D6+D8+D10+D12+D16+D18+D20+D22</f>
        <v>393.6660773564794</v>
      </c>
      <c r="E28" s="1894">
        <f>E4+E6+E8+E10+E12+E16+E18+E20+E22</f>
        <v>42.148117862037466</v>
      </c>
      <c r="F28" s="1894">
        <f>F4+F6+F8+F10+F12+F16+F18+F20+F22</f>
        <v>9.376861580630425</v>
      </c>
      <c r="G28" s="1894">
        <f>SUM(C28:F28)</f>
        <v>559.0679142045036</v>
      </c>
      <c r="H28" s="1894">
        <f>C28+D28+E28+F28</f>
        <v>559.0679142045036</v>
      </c>
    </row>
    <row r="29" spans="2:9" ht="12.75">
      <c r="B29" s="312"/>
      <c r="C29" s="1894"/>
      <c r="D29" s="1894"/>
      <c r="E29" s="1894"/>
      <c r="F29" s="1894"/>
      <c r="G29" s="1894"/>
      <c r="H29" s="1894"/>
      <c r="I29" s="312"/>
    </row>
    <row r="30" spans="7:8" ht="12.75">
      <c r="G30" s="1890"/>
      <c r="H30" s="1890"/>
    </row>
    <row r="31" spans="2:10" ht="12.75">
      <c r="B31" s="21"/>
      <c r="C31" s="21"/>
      <c r="D31" s="21"/>
      <c r="E31" s="21"/>
      <c r="F31" s="21"/>
      <c r="G31" s="1995"/>
      <c r="H31" s="1995"/>
      <c r="I31" s="21"/>
      <c r="J31" s="21"/>
    </row>
    <row r="32" spans="2:11" ht="12.75">
      <c r="B32" s="1332"/>
      <c r="C32" s="1332"/>
      <c r="D32" s="1332"/>
      <c r="E32" s="1332"/>
      <c r="F32" s="1332"/>
      <c r="G32" s="1996"/>
      <c r="H32" s="1996"/>
      <c r="I32" s="1332"/>
      <c r="J32" s="1333"/>
      <c r="K32" s="312"/>
    </row>
    <row r="33" spans="2:10" ht="12.75">
      <c r="B33" s="21"/>
      <c r="C33" s="21"/>
      <c r="D33" s="21"/>
      <c r="E33" s="21"/>
      <c r="F33" s="21"/>
      <c r="G33" s="1995"/>
      <c r="H33" s="1995"/>
      <c r="I33" s="21"/>
      <c r="J33" s="21"/>
    </row>
  </sheetData>
  <mergeCells count="12">
    <mergeCell ref="A1:E1"/>
    <mergeCell ref="A3:A4"/>
    <mergeCell ref="A5:A6"/>
    <mergeCell ref="A7:A8"/>
    <mergeCell ref="A9:A10"/>
    <mergeCell ref="A21:A22"/>
    <mergeCell ref="A23:A24"/>
    <mergeCell ref="A11:A12"/>
    <mergeCell ref="A13:A14"/>
    <mergeCell ref="A15:A16"/>
    <mergeCell ref="A17:A18"/>
    <mergeCell ref="A19:A20"/>
  </mergeCells>
  <printOptions/>
  <pageMargins left="0.75" right="0.5" top="1" bottom="1" header="0.5" footer="0.5"/>
  <pageSetup horizontalDpi="1200" verticalDpi="12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 topLeftCell="A1">
      <selection activeCell="F21" sqref="F21"/>
    </sheetView>
  </sheetViews>
  <sheetFormatPr defaultColWidth="8.8515625" defaultRowHeight="12.75"/>
  <cols>
    <col min="1" max="1" width="51.140625" style="3" customWidth="1"/>
    <col min="2" max="2" width="9.28125" style="3" customWidth="1"/>
    <col min="3" max="9" width="6.7109375" style="3" customWidth="1"/>
    <col min="10" max="10" width="8.8515625" style="3" customWidth="1"/>
    <col min="11" max="11" width="6.7109375" style="3" customWidth="1"/>
    <col min="12" max="12" width="5.8515625" style="3" customWidth="1"/>
    <col min="13" max="16384" width="8.8515625" style="3" customWidth="1"/>
  </cols>
  <sheetData>
    <row r="1" spans="1:4" ht="21" customHeight="1" thickBot="1">
      <c r="A1" s="2079" t="s">
        <v>969</v>
      </c>
      <c r="B1" s="2079"/>
      <c r="C1" s="149"/>
      <c r="D1" s="149"/>
    </row>
    <row r="2" spans="1:13" ht="16.5" customHeight="1" thickBot="1">
      <c r="A2" s="126" t="s">
        <v>850</v>
      </c>
      <c r="B2" s="126" t="s">
        <v>1</v>
      </c>
      <c r="C2" s="2345" t="s">
        <v>759</v>
      </c>
      <c r="D2" s="2346"/>
      <c r="E2" s="2345" t="s">
        <v>760</v>
      </c>
      <c r="F2" s="2346"/>
      <c r="G2" s="105" t="s">
        <v>158</v>
      </c>
      <c r="H2" s="105" t="s">
        <v>159</v>
      </c>
      <c r="I2" s="105" t="s">
        <v>160</v>
      </c>
      <c r="J2" s="105" t="s">
        <v>848</v>
      </c>
      <c r="K2" s="1257" t="s">
        <v>162</v>
      </c>
      <c r="L2" s="1887"/>
      <c r="M2" s="1887"/>
    </row>
    <row r="3" spans="1:13" ht="15" customHeight="1">
      <c r="A3" s="2348" t="s">
        <v>885</v>
      </c>
      <c r="B3" s="1311">
        <v>2008</v>
      </c>
      <c r="C3" s="2339">
        <v>40</v>
      </c>
      <c r="D3" s="2340"/>
      <c r="E3" s="2339">
        <v>20</v>
      </c>
      <c r="F3" s="2340"/>
      <c r="G3" s="1703">
        <v>7</v>
      </c>
      <c r="H3" s="1703">
        <v>42</v>
      </c>
      <c r="I3" s="1703">
        <v>3</v>
      </c>
      <c r="J3" s="1703">
        <v>6</v>
      </c>
      <c r="K3" s="1704">
        <v>1</v>
      </c>
      <c r="L3" s="1887">
        <f>SUM(C3:K3)</f>
        <v>119</v>
      </c>
      <c r="M3" s="1887"/>
    </row>
    <row r="4" spans="1:13" ht="15" customHeight="1" thickBot="1">
      <c r="A4" s="2349"/>
      <c r="B4" s="1317">
        <v>2009</v>
      </c>
      <c r="C4" s="2341">
        <v>40</v>
      </c>
      <c r="D4" s="2342"/>
      <c r="E4" s="2341">
        <v>20</v>
      </c>
      <c r="F4" s="2342"/>
      <c r="G4" s="1705">
        <v>7</v>
      </c>
      <c r="H4" s="1705">
        <v>43</v>
      </c>
      <c r="I4" s="1705">
        <v>3</v>
      </c>
      <c r="J4" s="1705">
        <v>6</v>
      </c>
      <c r="K4" s="1706">
        <v>1</v>
      </c>
      <c r="L4" s="1887">
        <f>SUM(C4:K4)</f>
        <v>120</v>
      </c>
      <c r="M4" s="1887"/>
    </row>
    <row r="5" spans="1:13" ht="15" customHeight="1">
      <c r="A5" s="2348" t="s">
        <v>884</v>
      </c>
      <c r="B5" s="1311">
        <v>2008</v>
      </c>
      <c r="C5" s="2339">
        <v>15</v>
      </c>
      <c r="D5" s="2340"/>
      <c r="E5" s="2339">
        <v>10</v>
      </c>
      <c r="F5" s="2340"/>
      <c r="G5" s="1707">
        <v>4</v>
      </c>
      <c r="H5" s="1707">
        <v>31</v>
      </c>
      <c r="I5" s="1707">
        <v>1</v>
      </c>
      <c r="J5" s="1707">
        <v>2</v>
      </c>
      <c r="K5" s="1704">
        <v>1</v>
      </c>
      <c r="L5" s="1887">
        <f>SUM(C5:K5)</f>
        <v>64</v>
      </c>
      <c r="M5" s="1887"/>
    </row>
    <row r="6" spans="1:13" ht="15" customHeight="1" thickBot="1">
      <c r="A6" s="2349"/>
      <c r="B6" s="1317">
        <v>2009</v>
      </c>
      <c r="C6" s="2341">
        <v>17</v>
      </c>
      <c r="D6" s="2342"/>
      <c r="E6" s="2341">
        <v>10</v>
      </c>
      <c r="F6" s="2342"/>
      <c r="G6" s="1708">
        <v>4</v>
      </c>
      <c r="H6" s="1708">
        <v>23</v>
      </c>
      <c r="I6" s="1708">
        <v>1</v>
      </c>
      <c r="J6" s="1709">
        <v>5</v>
      </c>
      <c r="K6" s="1710">
        <v>0</v>
      </c>
      <c r="L6" s="1887">
        <f>SUM(C6:K6)</f>
        <v>60</v>
      </c>
      <c r="M6" s="1887"/>
    </row>
    <row r="7" spans="1:13" ht="15" customHeight="1">
      <c r="A7" s="2348" t="s">
        <v>851</v>
      </c>
      <c r="B7" s="1311">
        <v>2008</v>
      </c>
      <c r="C7" s="2343">
        <f>C5/C3*100</f>
        <v>37.5</v>
      </c>
      <c r="D7" s="2344"/>
      <c r="E7" s="2343">
        <f aca="true" t="shared" si="0" ref="E7:K7">E5/E3*100</f>
        <v>50</v>
      </c>
      <c r="F7" s="2344"/>
      <c r="G7" s="1712">
        <f t="shared" si="0"/>
        <v>57.14285714285714</v>
      </c>
      <c r="H7" s="1712">
        <f t="shared" si="0"/>
        <v>73.80952380952381</v>
      </c>
      <c r="I7" s="1711">
        <f t="shared" si="0"/>
        <v>33.33333333333333</v>
      </c>
      <c r="J7" s="1713">
        <f>J5/5*100</f>
        <v>40</v>
      </c>
      <c r="K7" s="1713">
        <f t="shared" si="0"/>
        <v>100</v>
      </c>
      <c r="L7" s="2006"/>
      <c r="M7" s="1887"/>
    </row>
    <row r="8" spans="1:13" ht="15" customHeight="1" thickBot="1">
      <c r="A8" s="2349"/>
      <c r="B8" s="1317">
        <v>2009</v>
      </c>
      <c r="C8" s="2350">
        <f>C6/C4*100</f>
        <v>42.5</v>
      </c>
      <c r="D8" s="2351"/>
      <c r="E8" s="2350">
        <f>E6/E4*100</f>
        <v>50</v>
      </c>
      <c r="F8" s="2351"/>
      <c r="G8" s="1715">
        <f>G6/G4*100</f>
        <v>57.14285714285714</v>
      </c>
      <c r="H8" s="1715">
        <f>H6/H4*100</f>
        <v>53.48837209302325</v>
      </c>
      <c r="I8" s="1714">
        <f>I6/I4*100</f>
        <v>33.33333333333333</v>
      </c>
      <c r="J8" s="1716">
        <f>J6/5*100</f>
        <v>100</v>
      </c>
      <c r="K8" s="1716">
        <f>K6/K4*100</f>
        <v>0</v>
      </c>
      <c r="L8" s="1887"/>
      <c r="M8" s="1887"/>
    </row>
    <row r="9" spans="1:13" ht="17.25" customHeight="1">
      <c r="A9" s="2064" t="s">
        <v>849</v>
      </c>
      <c r="B9" s="2064"/>
      <c r="C9" s="2064"/>
      <c r="D9" s="2064"/>
      <c r="E9" s="2064"/>
      <c r="F9" s="2064"/>
      <c r="G9" s="2064"/>
      <c r="H9" s="2064"/>
      <c r="I9" s="2064"/>
      <c r="J9" s="2064"/>
      <c r="K9" s="2064"/>
      <c r="L9" s="1887"/>
      <c r="M9" s="1887"/>
    </row>
    <row r="10" spans="1:11" s="1998" customFormat="1" ht="12.75">
      <c r="A10" s="1997"/>
      <c r="B10" s="1997"/>
      <c r="C10" s="1997"/>
      <c r="D10" s="1997"/>
      <c r="E10" s="1997"/>
      <c r="F10" s="1997"/>
      <c r="G10" s="1997"/>
      <c r="H10" s="1997"/>
      <c r="I10" s="1997"/>
      <c r="J10" s="1997"/>
      <c r="K10" s="1997"/>
    </row>
    <row r="11" spans="1:15" s="1998" customFormat="1" ht="12.75">
      <c r="A11" s="1997"/>
      <c r="B11" s="1997"/>
      <c r="C11" s="2352" t="s">
        <v>759</v>
      </c>
      <c r="D11" s="2352"/>
      <c r="E11" s="2352" t="s">
        <v>760</v>
      </c>
      <c r="F11" s="2352"/>
      <c r="G11" s="1999" t="s">
        <v>158</v>
      </c>
      <c r="I11" s="1999" t="s">
        <v>159</v>
      </c>
      <c r="K11" s="1999" t="s">
        <v>160</v>
      </c>
      <c r="M11" s="1999" t="s">
        <v>161</v>
      </c>
      <c r="O11" s="1999" t="s">
        <v>162</v>
      </c>
    </row>
    <row r="12" spans="1:16" s="1998" customFormat="1" ht="12.75">
      <c r="A12" s="2000"/>
      <c r="B12" s="2000"/>
      <c r="C12" s="2347">
        <v>39</v>
      </c>
      <c r="D12" s="2347"/>
      <c r="E12" s="2347">
        <v>21</v>
      </c>
      <c r="F12" s="2347"/>
      <c r="G12" s="2001">
        <v>6</v>
      </c>
      <c r="I12" s="2001">
        <v>39</v>
      </c>
      <c r="K12" s="2001">
        <v>2</v>
      </c>
      <c r="M12" s="2001">
        <v>6</v>
      </c>
      <c r="O12" s="2002">
        <v>1</v>
      </c>
      <c r="P12" s="1998">
        <f>SUM(C12:O12)</f>
        <v>114</v>
      </c>
    </row>
    <row r="13" spans="1:14" s="1998" customFormat="1" ht="12.75">
      <c r="A13" s="2003"/>
      <c r="B13" s="2003"/>
      <c r="C13" s="2003">
        <v>2008</v>
      </c>
      <c r="D13" s="2003">
        <v>2009</v>
      </c>
      <c r="E13" s="2003">
        <v>2008</v>
      </c>
      <c r="F13" s="2003">
        <v>2009</v>
      </c>
      <c r="G13" s="2003">
        <v>2008</v>
      </c>
      <c r="H13" s="2003">
        <v>2009</v>
      </c>
      <c r="I13" s="2003">
        <v>2008</v>
      </c>
      <c r="J13" s="2003">
        <v>2009</v>
      </c>
      <c r="K13" s="2003">
        <v>2008</v>
      </c>
      <c r="L13" s="2003">
        <v>2009</v>
      </c>
      <c r="M13" s="2003">
        <v>2008</v>
      </c>
      <c r="N13" s="2003">
        <v>2009</v>
      </c>
    </row>
    <row r="14" spans="1:15" s="1998" customFormat="1" ht="12.75">
      <c r="A14" s="2003"/>
      <c r="B14" s="2003"/>
      <c r="C14" s="2003">
        <v>41</v>
      </c>
      <c r="D14" s="2003">
        <v>41</v>
      </c>
      <c r="E14" s="2003">
        <v>20</v>
      </c>
      <c r="F14" s="2003">
        <v>20</v>
      </c>
      <c r="G14" s="2003">
        <v>7</v>
      </c>
      <c r="H14" s="2003">
        <v>7</v>
      </c>
      <c r="I14" s="2003">
        <v>42</v>
      </c>
      <c r="J14" s="2003">
        <v>43</v>
      </c>
      <c r="K14" s="1998">
        <v>3</v>
      </c>
      <c r="L14" s="1998">
        <v>3</v>
      </c>
      <c r="M14" s="1998">
        <v>5</v>
      </c>
      <c r="N14" s="1998">
        <v>5</v>
      </c>
      <c r="O14" s="1998">
        <v>1</v>
      </c>
    </row>
    <row r="15" spans="1:10" s="1998" customFormat="1" ht="12.75">
      <c r="A15" s="2004"/>
      <c r="B15" s="2004"/>
      <c r="C15" s="2004"/>
      <c r="D15" s="2004"/>
      <c r="E15" s="2004"/>
      <c r="F15" s="2005"/>
      <c r="G15" s="2004"/>
      <c r="H15" s="2004"/>
      <c r="I15" s="2004"/>
      <c r="J15" s="2004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4"/>
      <c r="B17" s="4"/>
      <c r="C17" s="4"/>
      <c r="D17" s="4"/>
      <c r="E17" s="4"/>
      <c r="F17" s="2"/>
      <c r="G17" s="4"/>
      <c r="H17" s="4"/>
      <c r="I17" s="4"/>
      <c r="J17" s="4"/>
    </row>
    <row r="18" spans="1:10" ht="12.7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4"/>
      <c r="B20" s="4"/>
      <c r="C20" s="4"/>
      <c r="D20" s="4"/>
      <c r="E20" s="4"/>
      <c r="F20" s="2"/>
      <c r="G20" s="4"/>
      <c r="H20" s="4"/>
      <c r="I20" s="4"/>
      <c r="J20" s="4"/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4"/>
      <c r="B25" s="4"/>
      <c r="C25" s="4"/>
      <c r="D25" s="4"/>
      <c r="E25" s="4"/>
      <c r="F25" s="2"/>
    </row>
    <row r="26" spans="1:6" ht="12.75">
      <c r="A26" s="4"/>
      <c r="B26" s="4"/>
      <c r="C26" s="4"/>
      <c r="D26" s="4"/>
      <c r="E26" s="4"/>
      <c r="F26" s="2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6" ht="12.75">
      <c r="A30" s="4"/>
      <c r="B30" s="4"/>
      <c r="C30" s="4"/>
      <c r="D30" s="4"/>
      <c r="E30" s="4"/>
      <c r="F30" s="2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6" ht="12.75">
      <c r="A32" s="4"/>
      <c r="B32" s="4"/>
      <c r="C32" s="4"/>
      <c r="D32" s="4"/>
      <c r="E32" s="4"/>
      <c r="F32" s="2"/>
    </row>
  </sheetData>
  <mergeCells count="23">
    <mergeCell ref="C12:D12"/>
    <mergeCell ref="E12:F12"/>
    <mergeCell ref="A3:A4"/>
    <mergeCell ref="A5:A6"/>
    <mergeCell ref="A7:A8"/>
    <mergeCell ref="A9:K9"/>
    <mergeCell ref="C3:D3"/>
    <mergeCell ref="C8:D8"/>
    <mergeCell ref="E4:F4"/>
    <mergeCell ref="E5:F5"/>
    <mergeCell ref="C11:D11"/>
    <mergeCell ref="E11:F11"/>
    <mergeCell ref="E8:F8"/>
    <mergeCell ref="C4:D4"/>
    <mergeCell ref="E6:F6"/>
    <mergeCell ref="E3:F3"/>
    <mergeCell ref="A1:B1"/>
    <mergeCell ref="C5:D5"/>
    <mergeCell ref="C6:D6"/>
    <mergeCell ref="C7:D7"/>
    <mergeCell ref="E7:F7"/>
    <mergeCell ref="C2:D2"/>
    <mergeCell ref="E2:F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 topLeftCell="A1">
      <selection activeCell="M14" sqref="M14"/>
    </sheetView>
  </sheetViews>
  <sheetFormatPr defaultColWidth="8.8515625" defaultRowHeight="12.75"/>
  <cols>
    <col min="1" max="1" width="23.57421875" style="3" customWidth="1"/>
    <col min="2" max="6" width="11.7109375" style="3" customWidth="1"/>
    <col min="7" max="7" width="14.7109375" style="3" customWidth="1"/>
    <col min="8" max="16384" width="8.8515625" style="3" customWidth="1"/>
  </cols>
  <sheetData>
    <row r="1" spans="1:7" ht="21" customHeight="1" thickBot="1">
      <c r="A1" s="2139" t="s">
        <v>970</v>
      </c>
      <c r="B1" s="2139"/>
      <c r="C1" s="2139"/>
      <c r="D1" s="2139"/>
      <c r="E1" s="2139"/>
      <c r="F1" s="2139"/>
      <c r="G1" s="2139"/>
    </row>
    <row r="2" spans="1:7" ht="45" customHeight="1" thickBot="1">
      <c r="A2" s="2355" t="s">
        <v>148</v>
      </c>
      <c r="B2" s="2357" t="s">
        <v>877</v>
      </c>
      <c r="C2" s="2358"/>
      <c r="D2" s="2357" t="s">
        <v>594</v>
      </c>
      <c r="E2" s="2358"/>
      <c r="F2" s="2359" t="s">
        <v>878</v>
      </c>
      <c r="G2" s="2131"/>
    </row>
    <row r="3" spans="1:7" ht="15" customHeight="1" thickBot="1">
      <c r="A3" s="2356"/>
      <c r="B3" s="388">
        <v>2008</v>
      </c>
      <c r="C3" s="389">
        <v>2009</v>
      </c>
      <c r="D3" s="388">
        <v>2008</v>
      </c>
      <c r="E3" s="389">
        <v>2009</v>
      </c>
      <c r="F3" s="150">
        <v>2008</v>
      </c>
      <c r="G3" s="389">
        <v>2009</v>
      </c>
    </row>
    <row r="4" spans="1:7" ht="15" customHeight="1">
      <c r="A4" s="711" t="s">
        <v>153</v>
      </c>
      <c r="B4" s="712">
        <v>1469.9391</v>
      </c>
      <c r="C4" s="171">
        <v>1410.46132</v>
      </c>
      <c r="D4" s="712">
        <v>73696</v>
      </c>
      <c r="E4" s="1294">
        <v>76404</v>
      </c>
      <c r="F4" s="1861">
        <f>(B4/D4)*100</f>
        <v>1.9945982142857144</v>
      </c>
      <c r="G4" s="1862">
        <f>(C4/E4)*100</f>
        <v>1.846056908015287</v>
      </c>
    </row>
    <row r="5" spans="1:7" ht="15" customHeight="1">
      <c r="A5" s="719" t="s">
        <v>9</v>
      </c>
      <c r="B5" s="1295">
        <v>2535.99853</v>
      </c>
      <c r="C5" s="723">
        <v>2438.0032</v>
      </c>
      <c r="D5" s="1295">
        <v>102995</v>
      </c>
      <c r="E5" s="1296">
        <v>93159</v>
      </c>
      <c r="F5" s="1297">
        <f aca="true" t="shared" si="0" ref="F5:G13">(B5/D5)*100</f>
        <v>2.4622540220399047</v>
      </c>
      <c r="G5" s="1863">
        <f t="shared" si="0"/>
        <v>2.6170345323586557</v>
      </c>
    </row>
    <row r="6" spans="1:7" ht="15" customHeight="1">
      <c r="A6" s="719" t="s">
        <v>10</v>
      </c>
      <c r="B6" s="720">
        <v>74.3375</v>
      </c>
      <c r="C6" s="172">
        <v>57.945</v>
      </c>
      <c r="D6" s="720">
        <v>17895</v>
      </c>
      <c r="E6" s="1296">
        <v>18279</v>
      </c>
      <c r="F6" s="1297">
        <f t="shared" si="0"/>
        <v>0.41540933221570275</v>
      </c>
      <c r="G6" s="1863">
        <f>(C6/E6)*100</f>
        <v>0.3170031183325127</v>
      </c>
    </row>
    <row r="7" spans="1:7" ht="15" customHeight="1">
      <c r="A7" s="719" t="s">
        <v>11</v>
      </c>
      <c r="B7" s="720">
        <v>5.476</v>
      </c>
      <c r="C7" s="172">
        <v>6.398</v>
      </c>
      <c r="D7" s="720">
        <v>1551</v>
      </c>
      <c r="E7" s="1296">
        <v>1517.218</v>
      </c>
      <c r="F7" s="1297">
        <f t="shared" si="0"/>
        <v>0.35306254029658285</v>
      </c>
      <c r="G7" s="1863">
        <f t="shared" si="0"/>
        <v>0.4216928615400028</v>
      </c>
    </row>
    <row r="8" spans="1:7" ht="15" customHeight="1">
      <c r="A8" s="719" t="s">
        <v>12</v>
      </c>
      <c r="B8" s="720">
        <v>9.2545</v>
      </c>
      <c r="C8" s="172">
        <v>0</v>
      </c>
      <c r="D8" s="720">
        <v>257380</v>
      </c>
      <c r="E8" s="1296">
        <v>265076</v>
      </c>
      <c r="F8" s="1297">
        <f t="shared" si="0"/>
        <v>0.0035956562281451547</v>
      </c>
      <c r="G8" s="1863">
        <f>(C8/E8)*100</f>
        <v>0</v>
      </c>
    </row>
    <row r="9" spans="1:7" ht="15" customHeight="1">
      <c r="A9" s="719" t="s">
        <v>19</v>
      </c>
      <c r="B9" s="720">
        <v>242.63151</v>
      </c>
      <c r="C9" s="172">
        <v>672.31003</v>
      </c>
      <c r="D9" s="1298" t="s">
        <v>163</v>
      </c>
      <c r="E9" s="1299" t="s">
        <v>163</v>
      </c>
      <c r="F9" s="1297" t="s">
        <v>163</v>
      </c>
      <c r="G9" s="1863" t="s">
        <v>163</v>
      </c>
    </row>
    <row r="10" spans="1:7" ht="15" customHeight="1">
      <c r="A10" s="736" t="s">
        <v>14</v>
      </c>
      <c r="B10" s="720">
        <v>40.5</v>
      </c>
      <c r="C10" s="172">
        <v>51.4</v>
      </c>
      <c r="D10" s="720">
        <v>6919</v>
      </c>
      <c r="E10" s="1296">
        <v>7426.469187457746</v>
      </c>
      <c r="F10" s="1297">
        <f t="shared" si="0"/>
        <v>0.5853447029917618</v>
      </c>
      <c r="G10" s="1863">
        <f t="shared" si="0"/>
        <v>0.6921189424283524</v>
      </c>
    </row>
    <row r="11" spans="1:7" ht="15" customHeight="1">
      <c r="A11" s="719" t="s">
        <v>607</v>
      </c>
      <c r="B11" s="720">
        <v>15723.535</v>
      </c>
      <c r="C11" s="172">
        <v>15919.73</v>
      </c>
      <c r="D11" s="720">
        <v>414686.83</v>
      </c>
      <c r="E11" s="221">
        <v>435008.86</v>
      </c>
      <c r="F11" s="1297">
        <f t="shared" si="0"/>
        <v>3.7916649052973295</v>
      </c>
      <c r="G11" s="1863">
        <f t="shared" si="0"/>
        <v>3.659633507234772</v>
      </c>
    </row>
    <row r="12" spans="1:7" ht="15" customHeight="1">
      <c r="A12" s="736" t="s">
        <v>15</v>
      </c>
      <c r="B12" s="1116">
        <v>68293.018</v>
      </c>
      <c r="C12" s="738">
        <v>82144.205</v>
      </c>
      <c r="D12" s="720">
        <v>736776.2114285715</v>
      </c>
      <c r="E12" s="1296">
        <v>678488.1834285716</v>
      </c>
      <c r="F12" s="1297">
        <f t="shared" si="0"/>
        <v>9.269167074162631</v>
      </c>
      <c r="G12" s="1863">
        <f t="shared" si="0"/>
        <v>12.106947034052187</v>
      </c>
    </row>
    <row r="13" spans="1:7" ht="15" customHeight="1" thickBot="1">
      <c r="A13" s="740" t="s">
        <v>16</v>
      </c>
      <c r="B13" s="1301">
        <v>0</v>
      </c>
      <c r="C13" s="1302">
        <v>0</v>
      </c>
      <c r="D13" s="1301">
        <v>435285.11</v>
      </c>
      <c r="E13" s="1303">
        <v>384034.43</v>
      </c>
      <c r="F13" s="1864">
        <f t="shared" si="0"/>
        <v>0</v>
      </c>
      <c r="G13" s="1865">
        <f t="shared" si="0"/>
        <v>0</v>
      </c>
    </row>
    <row r="14" spans="1:2" s="237" customFormat="1" ht="15" customHeight="1">
      <c r="A14" s="2360" t="s">
        <v>750</v>
      </c>
      <c r="B14" s="2360"/>
    </row>
    <row r="15" spans="1:4" s="237" customFormat="1" ht="15" customHeight="1">
      <c r="A15" s="2353" t="s">
        <v>168</v>
      </c>
      <c r="B15" s="2353"/>
      <c r="C15" s="1256"/>
      <c r="D15" s="1256"/>
    </row>
    <row r="16" spans="1:4" s="237" customFormat="1" ht="15" customHeight="1">
      <c r="A16" s="2353" t="s">
        <v>751</v>
      </c>
      <c r="B16" s="2353"/>
      <c r="C16" s="2353"/>
      <c r="D16" s="273"/>
    </row>
    <row r="17" spans="1:7" s="237" customFormat="1" ht="47.25" customHeight="1">
      <c r="A17" s="2354" t="s">
        <v>752</v>
      </c>
      <c r="B17" s="2063"/>
      <c r="C17" s="2063"/>
      <c r="D17" s="2063"/>
      <c r="E17" s="2063"/>
      <c r="F17" s="2063"/>
      <c r="G17" s="2063"/>
    </row>
    <row r="18" spans="1:4" s="1310" customFormat="1" ht="15" customHeight="1">
      <c r="A18" s="2354" t="s">
        <v>753</v>
      </c>
      <c r="B18" s="2354"/>
      <c r="C18" s="2354"/>
      <c r="D18" s="2354"/>
    </row>
    <row r="19" spans="1:7" s="237" customFormat="1" ht="29.25" customHeight="1">
      <c r="A19" s="2354" t="s">
        <v>790</v>
      </c>
      <c r="B19" s="2354"/>
      <c r="C19" s="2354"/>
      <c r="D19" s="2354"/>
      <c r="E19" s="2354"/>
      <c r="F19" s="2354"/>
      <c r="G19" s="2354"/>
    </row>
    <row r="20" spans="1:4" ht="12.75">
      <c r="A20" s="392"/>
      <c r="B20" s="27"/>
      <c r="C20" s="27"/>
      <c r="D20" s="27"/>
    </row>
    <row r="21" spans="1:4" ht="12.75">
      <c r="A21" s="392"/>
      <c r="B21" s="4"/>
      <c r="C21" s="2"/>
      <c r="D21" s="2"/>
    </row>
    <row r="22" spans="1:4" ht="12.75">
      <c r="A22" s="392"/>
      <c r="B22" s="27"/>
      <c r="C22" s="27"/>
      <c r="D22" s="27"/>
    </row>
    <row r="23" spans="1:4" ht="12.75">
      <c r="A23" s="1481"/>
      <c r="B23" s="27"/>
      <c r="C23" s="27"/>
      <c r="D23" s="27"/>
    </row>
    <row r="24" spans="1:4" ht="12.75">
      <c r="A24" s="1481"/>
      <c r="B24" s="4"/>
      <c r="C24" s="2"/>
      <c r="D24" s="2"/>
    </row>
    <row r="25" spans="1:4" ht="12.75">
      <c r="A25" s="1481"/>
      <c r="B25" s="27"/>
      <c r="C25" s="27"/>
      <c r="D25" s="27"/>
    </row>
    <row r="26" spans="1:4" ht="12.75">
      <c r="A26" s="1481"/>
      <c r="B26" s="27"/>
      <c r="C26" s="27"/>
      <c r="D26" s="27"/>
    </row>
    <row r="27" ht="12.75">
      <c r="A27" s="1481"/>
    </row>
    <row r="28" spans="1:4" ht="12.75">
      <c r="A28" s="1481"/>
      <c r="B28" s="30"/>
      <c r="C28" s="30"/>
      <c r="D28" s="30"/>
    </row>
    <row r="29" spans="1:4" ht="12.75">
      <c r="A29" s="1481"/>
      <c r="B29" s="4"/>
      <c r="C29" s="2"/>
      <c r="D29" s="2"/>
    </row>
    <row r="30" spans="1:4" ht="12.75">
      <c r="A30" s="1481"/>
      <c r="B30" s="4"/>
      <c r="C30" s="2"/>
      <c r="D30" s="2"/>
    </row>
    <row r="31" spans="1:2" ht="12.75">
      <c r="A31" s="1481"/>
      <c r="B31" s="27"/>
    </row>
    <row r="32" spans="1:2" ht="12.75">
      <c r="A32" s="1482"/>
      <c r="B32" s="27"/>
    </row>
    <row r="33" spans="1:2" ht="12.75">
      <c r="A33" s="27"/>
      <c r="B33" s="27"/>
    </row>
    <row r="34" spans="1:4" ht="12.75">
      <c r="A34" s="4"/>
      <c r="B34" s="4"/>
      <c r="C34" s="2"/>
      <c r="D34" s="2"/>
    </row>
    <row r="35" spans="1:6" ht="12.75">
      <c r="A35" s="4"/>
      <c r="B35" s="4"/>
      <c r="C35" s="4"/>
      <c r="D35" s="4"/>
      <c r="E35" s="4"/>
      <c r="F35" s="4"/>
    </row>
    <row r="36" spans="1:4" ht="12.75">
      <c r="A36" s="4"/>
      <c r="B36" s="4"/>
      <c r="C36" s="2"/>
      <c r="D36" s="2"/>
    </row>
  </sheetData>
  <mergeCells count="11">
    <mergeCell ref="A16:C16"/>
    <mergeCell ref="A18:D18"/>
    <mergeCell ref="A1:G1"/>
    <mergeCell ref="A17:G17"/>
    <mergeCell ref="A19:G19"/>
    <mergeCell ref="A2:A3"/>
    <mergeCell ref="B2:C2"/>
    <mergeCell ref="D2:E2"/>
    <mergeCell ref="F2:G2"/>
    <mergeCell ref="A14:B14"/>
    <mergeCell ref="A15:B1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 topLeftCell="A1">
      <selection activeCell="F5" sqref="F5:G5"/>
    </sheetView>
  </sheetViews>
  <sheetFormatPr defaultColWidth="8.8515625" defaultRowHeight="12.75"/>
  <cols>
    <col min="1" max="1" width="23.28125" style="3" customWidth="1"/>
    <col min="2" max="2" width="16.140625" style="3" customWidth="1"/>
    <col min="3" max="3" width="16.421875" style="3" customWidth="1"/>
    <col min="4" max="5" width="14.7109375" style="3" customWidth="1"/>
    <col min="6" max="6" width="8.8515625" style="3" customWidth="1"/>
    <col min="7" max="7" width="11.421875" style="3" customWidth="1"/>
    <col min="8" max="8" width="10.28125" style="3" customWidth="1"/>
    <col min="9" max="16384" width="8.8515625" style="3" customWidth="1"/>
  </cols>
  <sheetData>
    <row r="1" spans="1:5" ht="21" customHeight="1" thickBot="1">
      <c r="A1" s="2139" t="s">
        <v>971</v>
      </c>
      <c r="B1" s="2139"/>
      <c r="C1" s="2139"/>
      <c r="D1" s="2139"/>
      <c r="E1" s="2139"/>
    </row>
    <row r="2" spans="1:5" ht="30" customHeight="1" thickBot="1">
      <c r="A2" s="2202" t="s">
        <v>148</v>
      </c>
      <c r="B2" s="2364" t="s">
        <v>879</v>
      </c>
      <c r="C2" s="2365"/>
      <c r="D2" s="2178" t="s">
        <v>880</v>
      </c>
      <c r="E2" s="2142"/>
    </row>
    <row r="3" spans="1:5" ht="15" customHeight="1" thickBot="1">
      <c r="A3" s="2203"/>
      <c r="B3" s="388">
        <v>2008</v>
      </c>
      <c r="C3" s="389">
        <v>2009</v>
      </c>
      <c r="D3" s="506">
        <v>2008</v>
      </c>
      <c r="E3" s="390">
        <v>2009</v>
      </c>
    </row>
    <row r="4" spans="1:5" ht="15" customHeight="1">
      <c r="A4" s="711" t="s">
        <v>869</v>
      </c>
      <c r="B4" s="712">
        <v>1469939.0999999999</v>
      </c>
      <c r="C4" s="171">
        <v>1410461.3199999998</v>
      </c>
      <c r="D4" s="712">
        <v>12928645.675500002</v>
      </c>
      <c r="E4" s="1304">
        <v>12675148.834</v>
      </c>
    </row>
    <row r="5" spans="1:5" ht="15" customHeight="1">
      <c r="A5" s="719" t="s">
        <v>9</v>
      </c>
      <c r="B5" s="1295">
        <v>2535998.53</v>
      </c>
      <c r="C5" s="723">
        <v>2438085.7</v>
      </c>
      <c r="D5" s="1295">
        <v>10458097.379999999</v>
      </c>
      <c r="E5" s="1305">
        <v>9813665.567</v>
      </c>
    </row>
    <row r="6" spans="1:5" ht="15" customHeight="1">
      <c r="A6" s="719" t="s">
        <v>10</v>
      </c>
      <c r="B6" s="720">
        <v>74337.5</v>
      </c>
      <c r="C6" s="172">
        <v>57945</v>
      </c>
      <c r="D6" s="720">
        <v>557454.5</v>
      </c>
      <c r="E6" s="1305">
        <v>492195</v>
      </c>
    </row>
    <row r="7" spans="1:5" ht="15" customHeight="1">
      <c r="A7" s="719" t="s">
        <v>11</v>
      </c>
      <c r="B7" s="720">
        <v>5476</v>
      </c>
      <c r="C7" s="172">
        <v>6398</v>
      </c>
      <c r="D7" s="720">
        <v>65683.7</v>
      </c>
      <c r="E7" s="1305">
        <v>75570.5</v>
      </c>
    </row>
    <row r="8" spans="1:5" ht="15" customHeight="1">
      <c r="A8" s="719" t="s">
        <v>12</v>
      </c>
      <c r="B8" s="720">
        <v>9254.5</v>
      </c>
      <c r="C8" s="172">
        <v>0</v>
      </c>
      <c r="D8" s="720">
        <v>19434.45</v>
      </c>
      <c r="E8" s="1305">
        <v>0</v>
      </c>
    </row>
    <row r="9" spans="1:5" ht="15" customHeight="1">
      <c r="A9" s="719" t="s">
        <v>19</v>
      </c>
      <c r="B9" s="720">
        <v>242631.50999999998</v>
      </c>
      <c r="C9" s="172">
        <v>672310.0299999999</v>
      </c>
      <c r="D9" s="720">
        <v>3170611.5316</v>
      </c>
      <c r="E9" s="221">
        <v>5255965.721000001</v>
      </c>
    </row>
    <row r="10" spans="1:5" ht="15" customHeight="1">
      <c r="A10" s="736" t="s">
        <v>14</v>
      </c>
      <c r="B10" s="720">
        <v>40500</v>
      </c>
      <c r="C10" s="172">
        <v>51400</v>
      </c>
      <c r="D10" s="720">
        <v>280000</v>
      </c>
      <c r="E10" s="221">
        <v>375900</v>
      </c>
    </row>
    <row r="11" spans="1:5" ht="15" customHeight="1">
      <c r="A11" s="719" t="s">
        <v>13</v>
      </c>
      <c r="B11" s="720">
        <v>15723.535</v>
      </c>
      <c r="C11" s="172">
        <v>15919.73</v>
      </c>
      <c r="D11" s="720">
        <v>6584079.989999999</v>
      </c>
      <c r="E11" s="221">
        <v>6170946.199999999</v>
      </c>
    </row>
    <row r="12" spans="1:5" ht="15" customHeight="1" thickBot="1">
      <c r="A12" s="910" t="s">
        <v>15</v>
      </c>
      <c r="B12" s="1118">
        <v>68293018</v>
      </c>
      <c r="C12" s="1119">
        <v>82144205</v>
      </c>
      <c r="D12" s="1118">
        <v>32615061.5</v>
      </c>
      <c r="E12" s="1119">
        <v>40708087.699999996</v>
      </c>
    </row>
    <row r="13" spans="1:5" ht="14.25" customHeight="1" thickBot="1">
      <c r="A13" s="41" t="s">
        <v>18</v>
      </c>
      <c r="B13" s="1306" t="s">
        <v>163</v>
      </c>
      <c r="C13" s="1307" t="s">
        <v>163</v>
      </c>
      <c r="D13" s="1308">
        <f>SUM(D4:D12)</f>
        <v>66679068.7271</v>
      </c>
      <c r="E13" s="1309">
        <f>SUM(E4:E12)</f>
        <v>75567479.52199998</v>
      </c>
    </row>
    <row r="14" spans="1:5" ht="15" customHeight="1">
      <c r="A14" s="2361" t="s">
        <v>758</v>
      </c>
      <c r="B14" s="2137"/>
      <c r="C14" s="2137"/>
      <c r="D14" s="2137"/>
      <c r="E14" s="2137"/>
    </row>
    <row r="15" spans="1:5" ht="15" customHeight="1">
      <c r="A15" s="2366" t="s">
        <v>870</v>
      </c>
      <c r="B15" s="2366"/>
      <c r="C15" s="2366"/>
      <c r="D15" s="2366"/>
      <c r="E15" s="2366"/>
    </row>
    <row r="16" ht="15" customHeight="1"/>
    <row r="17" spans="4:5" ht="12.75">
      <c r="D17" s="28"/>
      <c r="E17" s="28"/>
    </row>
    <row r="18" spans="1:5" ht="15.6">
      <c r="A18" s="2362"/>
      <c r="B18" s="2363"/>
      <c r="C18" s="2363"/>
      <c r="D18" s="2363"/>
      <c r="E18" s="2363"/>
    </row>
    <row r="20" spans="1:5" ht="12.75">
      <c r="A20" s="4"/>
      <c r="B20" s="2"/>
      <c r="C20" s="2"/>
      <c r="D20" s="2"/>
      <c r="E20" s="4"/>
    </row>
    <row r="22" spans="1:5" ht="12.75">
      <c r="A22" s="32"/>
      <c r="B22" s="33"/>
      <c r="C22" s="33"/>
      <c r="D22" s="2"/>
      <c r="E22" s="4"/>
    </row>
    <row r="23" spans="1:5" ht="12.75">
      <c r="A23" s="31"/>
      <c r="B23" s="31"/>
      <c r="C23" s="31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4"/>
      <c r="B25" s="2"/>
      <c r="C25" s="2"/>
      <c r="D25" s="2"/>
      <c r="E25" s="4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9" spans="1:4" ht="12.75">
      <c r="A29" s="30"/>
      <c r="B29" s="30"/>
      <c r="C29" s="30"/>
      <c r="D29" s="30"/>
    </row>
    <row r="30" spans="1:4" ht="12.75">
      <c r="A30" s="4"/>
      <c r="B30" s="2"/>
      <c r="C30" s="2"/>
      <c r="D30" s="2"/>
    </row>
    <row r="31" spans="1:4" ht="12.75">
      <c r="A31" s="4"/>
      <c r="B31" s="2"/>
      <c r="C31" s="2"/>
      <c r="D31" s="2"/>
    </row>
    <row r="32" ht="12.75">
      <c r="A32" s="27"/>
    </row>
    <row r="33" ht="12.75">
      <c r="A33" s="27"/>
    </row>
    <row r="34" ht="12.75">
      <c r="A34" s="27"/>
    </row>
    <row r="35" spans="1:4" ht="12.75">
      <c r="A35" s="4"/>
      <c r="B35" s="2"/>
      <c r="C35" s="2"/>
      <c r="D35" s="2"/>
    </row>
    <row r="36" spans="1:5" ht="12.75">
      <c r="A36" s="4"/>
      <c r="B36" s="4"/>
      <c r="C36" s="4"/>
      <c r="D36" s="4"/>
      <c r="E36" s="4"/>
    </row>
    <row r="37" spans="1:4" ht="12.75">
      <c r="A37" s="4"/>
      <c r="B37" s="2"/>
      <c r="C37" s="2"/>
      <c r="D37" s="2"/>
    </row>
  </sheetData>
  <mergeCells count="7">
    <mergeCell ref="A14:E14"/>
    <mergeCell ref="A18:E18"/>
    <mergeCell ref="A1:E1"/>
    <mergeCell ref="A2:A3"/>
    <mergeCell ref="B2:C2"/>
    <mergeCell ref="D2:E2"/>
    <mergeCell ref="A15:E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 topLeftCell="A1">
      <selection activeCell="H36" sqref="H36"/>
    </sheetView>
  </sheetViews>
  <sheetFormatPr defaultColWidth="8.8515625" defaultRowHeight="12.75"/>
  <cols>
    <col min="1" max="1" width="23.57421875" style="3" customWidth="1"/>
    <col min="2" max="11" width="7.7109375" style="3" customWidth="1"/>
    <col min="12" max="13" width="9.7109375" style="3" customWidth="1"/>
    <col min="14" max="16384" width="8.8515625" style="3" customWidth="1"/>
  </cols>
  <sheetData>
    <row r="1" spans="1:12" ht="23.25" customHeight="1" thickBot="1">
      <c r="A1" s="2267" t="s">
        <v>972</v>
      </c>
      <c r="B1" s="2267"/>
      <c r="C1" s="2267"/>
      <c r="D1" s="2267"/>
      <c r="E1" s="2267"/>
      <c r="F1" s="2267"/>
      <c r="G1" s="2267"/>
      <c r="H1" s="2267"/>
      <c r="I1" s="2267"/>
      <c r="J1" s="2267"/>
      <c r="K1" s="2267"/>
      <c r="L1" s="570"/>
    </row>
    <row r="2" spans="1:13" ht="45" customHeight="1" thickBot="1">
      <c r="A2" s="2202" t="s">
        <v>148</v>
      </c>
      <c r="B2" s="2369" t="s">
        <v>877</v>
      </c>
      <c r="C2" s="2370"/>
      <c r="D2" s="2370"/>
      <c r="E2" s="2370"/>
      <c r="F2" s="2371"/>
      <c r="G2" s="2130" t="s">
        <v>881</v>
      </c>
      <c r="H2" s="2367"/>
      <c r="I2" s="2367"/>
      <c r="J2" s="2368"/>
      <c r="K2" s="2131"/>
      <c r="L2" s="2181" t="s">
        <v>594</v>
      </c>
      <c r="M2" s="2182"/>
    </row>
    <row r="3" spans="1:13" ht="15" customHeight="1" thickBot="1">
      <c r="A3" s="2203"/>
      <c r="B3" s="388">
        <v>2005</v>
      </c>
      <c r="C3" s="571">
        <v>2006</v>
      </c>
      <c r="D3" s="571">
        <v>2007</v>
      </c>
      <c r="E3" s="571">
        <v>2008</v>
      </c>
      <c r="F3" s="94">
        <v>2009</v>
      </c>
      <c r="G3" s="617">
        <v>2005</v>
      </c>
      <c r="H3" s="152">
        <v>2006</v>
      </c>
      <c r="I3" s="152">
        <v>2007</v>
      </c>
      <c r="J3" s="458">
        <v>2008</v>
      </c>
      <c r="K3" s="459">
        <v>2009</v>
      </c>
      <c r="L3" s="458">
        <v>2008</v>
      </c>
      <c r="M3" s="459">
        <v>2009</v>
      </c>
    </row>
    <row r="4" spans="1:13" ht="15" customHeight="1">
      <c r="A4" s="790" t="s">
        <v>153</v>
      </c>
      <c r="B4" s="712">
        <v>1297</v>
      </c>
      <c r="C4" s="713">
        <v>1314.502</v>
      </c>
      <c r="D4" s="713">
        <v>1416.649</v>
      </c>
      <c r="E4" s="713">
        <v>1469.9391</v>
      </c>
      <c r="F4" s="171">
        <v>1410.46132</v>
      </c>
      <c r="G4" s="714">
        <v>2.1</v>
      </c>
      <c r="H4" s="715">
        <v>2.163575613931134</v>
      </c>
      <c r="I4" s="715">
        <v>2.2573201822875166</v>
      </c>
      <c r="J4" s="716">
        <f aca="true" t="shared" si="0" ref="J4:K6">(E4/L4)*100</f>
        <v>1.9077482446691152</v>
      </c>
      <c r="K4" s="717">
        <f t="shared" si="0"/>
        <v>1.9138912831089883</v>
      </c>
      <c r="L4" s="695">
        <v>77051</v>
      </c>
      <c r="M4" s="718">
        <v>73696</v>
      </c>
    </row>
    <row r="5" spans="1:13" ht="15" customHeight="1">
      <c r="A5" s="758" t="s">
        <v>9</v>
      </c>
      <c r="B5" s="720">
        <v>2479</v>
      </c>
      <c r="C5" s="721">
        <v>2134.13</v>
      </c>
      <c r="D5" s="721">
        <v>2167.519</v>
      </c>
      <c r="E5" s="722">
        <v>2535.99853</v>
      </c>
      <c r="F5" s="723">
        <v>2438.0032</v>
      </c>
      <c r="G5" s="724">
        <v>2.7</v>
      </c>
      <c r="H5" s="725">
        <v>2.2429819121990184</v>
      </c>
      <c r="I5" s="725">
        <v>2.668044066962087</v>
      </c>
      <c r="J5" s="726">
        <f t="shared" si="0"/>
        <v>2.33646446471347</v>
      </c>
      <c r="K5" s="727">
        <f t="shared" si="0"/>
        <v>2.367108306228458</v>
      </c>
      <c r="L5" s="624">
        <v>108540</v>
      </c>
      <c r="M5" s="728">
        <v>102995</v>
      </c>
    </row>
    <row r="6" spans="1:13" ht="15" customHeight="1">
      <c r="A6" s="758" t="s">
        <v>10</v>
      </c>
      <c r="B6" s="720">
        <v>225</v>
      </c>
      <c r="C6" s="721">
        <v>99.419</v>
      </c>
      <c r="D6" s="721">
        <v>155.18779999999998</v>
      </c>
      <c r="E6" s="721">
        <v>74.3375</v>
      </c>
      <c r="F6" s="172">
        <v>57.945</v>
      </c>
      <c r="G6" s="724">
        <v>8.2</v>
      </c>
      <c r="H6" s="725">
        <v>3.9327136075949363</v>
      </c>
      <c r="I6" s="725">
        <v>5.568274129888769</v>
      </c>
      <c r="J6" s="726">
        <f t="shared" si="0"/>
        <v>0.3457075756871134</v>
      </c>
      <c r="K6" s="727">
        <f t="shared" si="0"/>
        <v>0.32380553227158426</v>
      </c>
      <c r="L6" s="624">
        <v>21503</v>
      </c>
      <c r="M6" s="728">
        <v>17895</v>
      </c>
    </row>
    <row r="7" spans="1:13" ht="15" customHeight="1">
      <c r="A7" s="758" t="s">
        <v>11</v>
      </c>
      <c r="B7" s="720">
        <v>16</v>
      </c>
      <c r="C7" s="721">
        <v>7.296</v>
      </c>
      <c r="D7" s="721">
        <v>16.15</v>
      </c>
      <c r="E7" s="721">
        <v>5.476</v>
      </c>
      <c r="F7" s="172">
        <v>6.398</v>
      </c>
      <c r="G7" s="724">
        <v>2.6</v>
      </c>
      <c r="H7" s="725">
        <v>1.0573913043478262</v>
      </c>
      <c r="I7" s="725">
        <v>1.828992072480181</v>
      </c>
      <c r="J7" s="726">
        <f>(E7/L7)*100</f>
        <v>0.3662876254180602</v>
      </c>
      <c r="K7" s="727">
        <f>(F7/M7)*100</f>
        <v>0.4125080593165699</v>
      </c>
      <c r="L7" s="624">
        <v>1495</v>
      </c>
      <c r="M7" s="728">
        <v>1551</v>
      </c>
    </row>
    <row r="8" spans="1:13" ht="15" customHeight="1">
      <c r="A8" s="758" t="s">
        <v>12</v>
      </c>
      <c r="B8" s="720">
        <v>230</v>
      </c>
      <c r="C8" s="721">
        <v>54.338</v>
      </c>
      <c r="D8" s="721">
        <v>20.14351</v>
      </c>
      <c r="E8" s="721">
        <v>92.545</v>
      </c>
      <c r="F8" s="172">
        <v>0</v>
      </c>
      <c r="G8" s="724">
        <v>0.1</v>
      </c>
      <c r="H8" s="725">
        <v>0.017079901929967937</v>
      </c>
      <c r="I8" s="725">
        <v>0.0058951380901793105</v>
      </c>
      <c r="J8" s="726">
        <f>(E8/L8)*100</f>
        <v>0.035228397411496006</v>
      </c>
      <c r="K8" s="727">
        <f>(F8/M8)*100</f>
        <v>0</v>
      </c>
      <c r="L8" s="729">
        <v>262700</v>
      </c>
      <c r="M8" s="728">
        <v>257380</v>
      </c>
    </row>
    <row r="9" spans="1:13" ht="15" customHeight="1">
      <c r="A9" s="758" t="s">
        <v>19</v>
      </c>
      <c r="B9" s="720">
        <v>171</v>
      </c>
      <c r="C9" s="721">
        <v>159.286</v>
      </c>
      <c r="D9" s="721">
        <v>190.182</v>
      </c>
      <c r="E9" s="721">
        <v>242.63151</v>
      </c>
      <c r="F9" s="172">
        <v>672.31003</v>
      </c>
      <c r="G9" s="424" t="s">
        <v>163</v>
      </c>
      <c r="H9" s="730" t="s">
        <v>163</v>
      </c>
      <c r="I9" s="730" t="s">
        <v>163</v>
      </c>
      <c r="J9" s="730" t="s">
        <v>163</v>
      </c>
      <c r="K9" s="425" t="s">
        <v>163</v>
      </c>
      <c r="L9" s="624" t="s">
        <v>25</v>
      </c>
      <c r="M9" s="265" t="s">
        <v>25</v>
      </c>
    </row>
    <row r="10" spans="1:13" ht="15" customHeight="1">
      <c r="A10" s="758" t="s">
        <v>14</v>
      </c>
      <c r="B10" s="720">
        <v>129</v>
      </c>
      <c r="C10" s="721">
        <v>145.79</v>
      </c>
      <c r="D10" s="721">
        <v>174.087</v>
      </c>
      <c r="E10" s="721">
        <v>40.5</v>
      </c>
      <c r="F10" s="172">
        <v>51.4</v>
      </c>
      <c r="G10" s="724">
        <v>2.3</v>
      </c>
      <c r="H10" s="725">
        <v>2.4387755102040813</v>
      </c>
      <c r="I10" s="725">
        <v>2.5204430288113504</v>
      </c>
      <c r="J10" s="726">
        <f aca="true" t="shared" si="1" ref="J10:K12">(E10/L10)*100</f>
        <v>0.6086564472497746</v>
      </c>
      <c r="K10" s="727">
        <f t="shared" si="1"/>
        <v>0.7428819193525076</v>
      </c>
      <c r="L10" s="220">
        <v>6654</v>
      </c>
      <c r="M10" s="731">
        <v>6919</v>
      </c>
    </row>
    <row r="11" spans="1:13" ht="15" customHeight="1">
      <c r="A11" s="758" t="s">
        <v>607</v>
      </c>
      <c r="B11" s="720">
        <v>13069</v>
      </c>
      <c r="C11" s="721">
        <v>17245.39</v>
      </c>
      <c r="D11" s="721">
        <v>23123.46</v>
      </c>
      <c r="E11" s="721">
        <v>15723.535</v>
      </c>
      <c r="F11" s="172">
        <v>15919.73</v>
      </c>
      <c r="G11" s="732">
        <v>2.7</v>
      </c>
      <c r="H11" s="733">
        <v>3.8164409754111235</v>
      </c>
      <c r="I11" s="725">
        <v>7.001062718561242</v>
      </c>
      <c r="J11" s="726">
        <f t="shared" si="1"/>
        <v>2.6767001630087788</v>
      </c>
      <c r="K11" s="727">
        <f t="shared" si="1"/>
        <v>3.8389765115038736</v>
      </c>
      <c r="L11" s="734">
        <v>587422.35</v>
      </c>
      <c r="M11" s="735">
        <v>414686.83</v>
      </c>
    </row>
    <row r="12" spans="1:13" ht="15" customHeight="1">
      <c r="A12" s="847" t="s">
        <v>15</v>
      </c>
      <c r="B12" s="720">
        <v>41508</v>
      </c>
      <c r="C12" s="721">
        <v>36060.153</v>
      </c>
      <c r="D12" s="721">
        <v>56560.398</v>
      </c>
      <c r="E12" s="737">
        <v>68293.018</v>
      </c>
      <c r="F12" s="738">
        <v>82144.205</v>
      </c>
      <c r="G12" s="724">
        <v>5.5</v>
      </c>
      <c r="H12" s="725">
        <v>4.0936193606985665</v>
      </c>
      <c r="I12" s="725">
        <v>7.125872050173044</v>
      </c>
      <c r="J12" s="726">
        <f t="shared" si="1"/>
        <v>8.390407822635133</v>
      </c>
      <c r="K12" s="727">
        <f t="shared" si="1"/>
        <v>11.149139145077253</v>
      </c>
      <c r="L12" s="624">
        <v>813941.58</v>
      </c>
      <c r="M12" s="739">
        <v>736776.2114285715</v>
      </c>
    </row>
    <row r="13" spans="1:13" ht="15" customHeight="1" thickBot="1">
      <c r="A13" s="107" t="s">
        <v>154</v>
      </c>
      <c r="B13" s="749">
        <v>0</v>
      </c>
      <c r="C13" s="154">
        <v>574</v>
      </c>
      <c r="D13" s="741">
        <v>187</v>
      </c>
      <c r="E13" s="154">
        <v>0</v>
      </c>
      <c r="F13" s="742">
        <v>0</v>
      </c>
      <c r="G13" s="743">
        <v>0</v>
      </c>
      <c r="H13" s="744">
        <v>0.09390543425022066</v>
      </c>
      <c r="I13" s="745">
        <v>0.028481740462805435</v>
      </c>
      <c r="J13" s="746">
        <v>0</v>
      </c>
      <c r="K13" s="750">
        <f>(F13/M13)*100</f>
        <v>0</v>
      </c>
      <c r="L13" s="747">
        <v>566556.37</v>
      </c>
      <c r="M13" s="748">
        <v>435285.11</v>
      </c>
    </row>
    <row r="14" spans="1:12" ht="15" customHeight="1">
      <c r="A14" s="1451" t="s">
        <v>749</v>
      </c>
      <c r="B14" s="21"/>
      <c r="C14"/>
      <c r="D14"/>
      <c r="E14"/>
      <c r="F14"/>
      <c r="G14"/>
      <c r="H14"/>
      <c r="I14"/>
      <c r="J14"/>
      <c r="K14" s="34"/>
      <c r="L14" s="3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7" ht="12.75">
      <c r="A18"/>
      <c r="B18"/>
      <c r="C18"/>
      <c r="D18"/>
      <c r="E18"/>
      <c r="F18"/>
      <c r="G18"/>
      <c r="H18"/>
      <c r="I18"/>
      <c r="J18"/>
      <c r="N18" s="6"/>
      <c r="O18" s="6"/>
      <c r="P18" s="6"/>
      <c r="Q18" s="6"/>
    </row>
    <row r="19" spans="1:17" ht="12.75">
      <c r="A19"/>
      <c r="B19"/>
      <c r="C19"/>
      <c r="D19"/>
      <c r="E19"/>
      <c r="F19"/>
      <c r="G19"/>
      <c r="H19"/>
      <c r="I19"/>
      <c r="J19"/>
      <c r="N19" s="6"/>
      <c r="O19" s="6"/>
      <c r="P19" s="6"/>
      <c r="Q19" s="6"/>
    </row>
    <row r="20" spans="1:17" ht="12.75">
      <c r="A20"/>
      <c r="B20"/>
      <c r="C20"/>
      <c r="D20"/>
      <c r="E20"/>
      <c r="F20"/>
      <c r="G20"/>
      <c r="H20"/>
      <c r="I20"/>
      <c r="J20"/>
      <c r="N20" s="6"/>
      <c r="O20" s="6"/>
      <c r="P20" s="6"/>
      <c r="Q20" s="6"/>
    </row>
    <row r="21" spans="1:17" ht="12.75">
      <c r="A21"/>
      <c r="B21"/>
      <c r="C21"/>
      <c r="D21"/>
      <c r="E21"/>
      <c r="F21"/>
      <c r="G21"/>
      <c r="H21"/>
      <c r="I21"/>
      <c r="J21"/>
      <c r="N21" s="6"/>
      <c r="O21" s="6"/>
      <c r="P21" s="6"/>
      <c r="Q21" s="6"/>
    </row>
    <row r="22" spans="1:17" ht="12.75">
      <c r="A22"/>
      <c r="B22"/>
      <c r="C22"/>
      <c r="D22"/>
      <c r="E22"/>
      <c r="F22"/>
      <c r="G22"/>
      <c r="H22"/>
      <c r="I22"/>
      <c r="J22"/>
      <c r="N22" s="6"/>
      <c r="O22" s="6"/>
      <c r="P22" s="6"/>
      <c r="Q22" s="6"/>
    </row>
    <row r="23" spans="1:17" ht="12.75">
      <c r="A23"/>
      <c r="B23"/>
      <c r="C23"/>
      <c r="D23"/>
      <c r="E23"/>
      <c r="F23"/>
      <c r="G23"/>
      <c r="H23"/>
      <c r="I23"/>
      <c r="J23"/>
      <c r="N23" s="6"/>
      <c r="O23" s="6"/>
      <c r="P23" s="6"/>
      <c r="Q23" s="6"/>
    </row>
    <row r="24" spans="1:17" ht="12.75">
      <c r="A24"/>
      <c r="B24"/>
      <c r="C24"/>
      <c r="D24"/>
      <c r="E24"/>
      <c r="F24"/>
      <c r="G24"/>
      <c r="H24"/>
      <c r="I24"/>
      <c r="J24"/>
      <c r="N24" s="6"/>
      <c r="O24" s="6"/>
      <c r="P24" s="6"/>
      <c r="Q24" s="6"/>
    </row>
    <row r="25" spans="1:16" ht="12.75">
      <c r="A25"/>
      <c r="B25"/>
      <c r="C25"/>
      <c r="D25"/>
      <c r="E25"/>
      <c r="F25"/>
      <c r="G25"/>
      <c r="H25"/>
      <c r="I25"/>
      <c r="J25"/>
      <c r="N25" s="6"/>
      <c r="O25" s="6"/>
      <c r="P25" s="6"/>
    </row>
    <row r="26" spans="1:16" ht="12.75">
      <c r="A26"/>
      <c r="B26"/>
      <c r="C26"/>
      <c r="D26"/>
      <c r="E26"/>
      <c r="F26"/>
      <c r="G26"/>
      <c r="H26"/>
      <c r="I26"/>
      <c r="J26"/>
      <c r="N26" s="6"/>
      <c r="O26" s="6"/>
      <c r="P26" s="6"/>
    </row>
    <row r="27" spans="1:16" ht="12.75">
      <c r="A27"/>
      <c r="B27"/>
      <c r="C27"/>
      <c r="D27"/>
      <c r="E27"/>
      <c r="F27"/>
      <c r="G27"/>
      <c r="H27"/>
      <c r="I27"/>
      <c r="J27"/>
      <c r="N27" s="6"/>
      <c r="O27" s="6"/>
      <c r="P27" s="6"/>
    </row>
    <row r="28" spans="1:16" ht="12.75">
      <c r="A28"/>
      <c r="B28"/>
      <c r="C28"/>
      <c r="D28"/>
      <c r="E28"/>
      <c r="F28"/>
      <c r="G28"/>
      <c r="H28"/>
      <c r="I28"/>
      <c r="J28"/>
      <c r="N28" s="6"/>
      <c r="O28" s="6"/>
      <c r="P28" s="6"/>
    </row>
    <row r="29" spans="1:16" ht="12.75">
      <c r="A29"/>
      <c r="B29"/>
      <c r="C29"/>
      <c r="D29"/>
      <c r="E29"/>
      <c r="F29"/>
      <c r="G29"/>
      <c r="H29"/>
      <c r="I29"/>
      <c r="J29"/>
      <c r="N29" s="6"/>
      <c r="O29" s="6"/>
      <c r="P29" s="6"/>
    </row>
    <row r="30" spans="1:16" ht="12.75">
      <c r="A30"/>
      <c r="B30"/>
      <c r="C30"/>
      <c r="D30"/>
      <c r="E30"/>
      <c r="F30"/>
      <c r="G30"/>
      <c r="H30"/>
      <c r="I30"/>
      <c r="J30"/>
      <c r="N30" s="6"/>
      <c r="O30" s="6"/>
      <c r="P30" s="6"/>
    </row>
    <row r="31" spans="1:16" ht="12.75">
      <c r="A31"/>
      <c r="B31"/>
      <c r="C31"/>
      <c r="D31"/>
      <c r="E31"/>
      <c r="F31" s="13"/>
      <c r="G31" s="13"/>
      <c r="H31" s="13"/>
      <c r="N31" s="6"/>
      <c r="O31" s="6"/>
      <c r="P31" s="6"/>
    </row>
    <row r="32" spans="1:16" ht="12.75">
      <c r="A32"/>
      <c r="B32"/>
      <c r="C32"/>
      <c r="D32"/>
      <c r="E32"/>
      <c r="F32" s="13"/>
      <c r="G32" s="13"/>
      <c r="H32" s="13"/>
      <c r="N32" s="6"/>
      <c r="O32" s="6"/>
      <c r="P32" s="6"/>
    </row>
    <row r="33" spans="1:16" ht="12.75">
      <c r="A33"/>
      <c r="B33"/>
      <c r="C33"/>
      <c r="D33"/>
      <c r="E33"/>
      <c r="N33" s="6"/>
      <c r="P33" s="6"/>
    </row>
    <row r="34" spans="1:16" ht="12.75">
      <c r="A34"/>
      <c r="B34"/>
      <c r="C34"/>
      <c r="D34"/>
      <c r="E34"/>
      <c r="N34" s="6"/>
      <c r="P34" s="6"/>
    </row>
    <row r="35" spans="1:16" ht="12.75">
      <c r="A35"/>
      <c r="B35"/>
      <c r="C35"/>
      <c r="D35"/>
      <c r="E35"/>
      <c r="N35" s="6"/>
      <c r="P35" s="6"/>
    </row>
    <row r="36" spans="1:16" ht="12.75">
      <c r="A36" s="4"/>
      <c r="B36" s="4"/>
      <c r="C36" s="2"/>
      <c r="D36" s="2"/>
      <c r="E36" s="2"/>
      <c r="N36" s="6"/>
      <c r="P36" s="6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P37" s="6"/>
    </row>
    <row r="38" spans="1:5" ht="12.75">
      <c r="A38" s="4"/>
      <c r="B38" s="4"/>
      <c r="C38" s="2"/>
      <c r="D38" s="2"/>
      <c r="E38" s="2"/>
    </row>
  </sheetData>
  <mergeCells count="5">
    <mergeCell ref="G2:K2"/>
    <mergeCell ref="A1:K1"/>
    <mergeCell ref="B2:F2"/>
    <mergeCell ref="L2:M2"/>
    <mergeCell ref="A2:A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 topLeftCell="A1">
      <selection activeCell="B1" sqref="B1:C65536"/>
    </sheetView>
  </sheetViews>
  <sheetFormatPr defaultColWidth="9.140625" defaultRowHeight="12.75"/>
  <cols>
    <col min="1" max="1" width="98.140625" style="0" customWidth="1"/>
  </cols>
  <sheetData>
    <row r="1" ht="14.4" thickBot="1">
      <c r="A1" s="1040" t="s">
        <v>664</v>
      </c>
    </row>
    <row r="2" spans="1:6" ht="15" customHeight="1">
      <c r="A2" s="187" t="s">
        <v>323</v>
      </c>
      <c r="B2" s="187"/>
      <c r="C2" s="187"/>
      <c r="D2" s="187"/>
      <c r="E2" s="187"/>
      <c r="F2" s="187"/>
    </row>
    <row r="3" spans="1:6" ht="13.8">
      <c r="A3" s="187" t="s">
        <v>324</v>
      </c>
      <c r="B3" s="187"/>
      <c r="C3" s="187"/>
      <c r="D3" s="187"/>
      <c r="E3" s="187"/>
      <c r="F3" s="187"/>
    </row>
    <row r="4" spans="1:6" ht="13.8">
      <c r="A4" s="187" t="s">
        <v>325</v>
      </c>
      <c r="B4" s="187"/>
      <c r="C4" s="187"/>
      <c r="D4" s="187"/>
      <c r="E4" s="187"/>
      <c r="F4" s="187"/>
    </row>
    <row r="5" spans="1:6" ht="13.8">
      <c r="A5" s="187" t="s">
        <v>326</v>
      </c>
      <c r="B5" s="187"/>
      <c r="C5" s="187"/>
      <c r="D5" s="187"/>
      <c r="E5" s="187"/>
      <c r="F5" s="187"/>
    </row>
    <row r="6" spans="1:6" ht="13.8">
      <c r="A6" s="187" t="s">
        <v>327</v>
      </c>
      <c r="B6" s="187"/>
      <c r="C6" s="187"/>
      <c r="D6" s="187"/>
      <c r="E6" s="187"/>
      <c r="F6" s="187"/>
    </row>
    <row r="7" spans="1:6" ht="13.8">
      <c r="A7" s="187" t="s">
        <v>328</v>
      </c>
      <c r="B7" s="187"/>
      <c r="C7" s="187"/>
      <c r="D7" s="187"/>
      <c r="E7" s="187"/>
      <c r="F7" s="187"/>
    </row>
    <row r="8" spans="1:6" ht="13.8">
      <c r="A8" s="187" t="s">
        <v>797</v>
      </c>
      <c r="B8" s="187"/>
      <c r="C8" s="187"/>
      <c r="D8" s="187"/>
      <c r="E8" s="187"/>
      <c r="F8" s="187"/>
    </row>
    <row r="9" spans="1:6" ht="13.8">
      <c r="A9" s="187" t="s">
        <v>330</v>
      </c>
      <c r="B9" s="187"/>
      <c r="C9" s="187"/>
      <c r="D9" s="187"/>
      <c r="E9" s="187"/>
      <c r="F9" s="187"/>
    </row>
    <row r="10" spans="1:6" ht="13.8">
      <c r="A10" s="187" t="s">
        <v>331</v>
      </c>
      <c r="B10" s="187"/>
      <c r="C10" s="187"/>
      <c r="D10" s="187"/>
      <c r="E10" s="187"/>
      <c r="F10" s="187"/>
    </row>
    <row r="11" spans="1:6" ht="13.8">
      <c r="A11" s="187" t="s">
        <v>332</v>
      </c>
      <c r="B11" s="187"/>
      <c r="C11" s="187"/>
      <c r="D11" s="187"/>
      <c r="E11" s="187"/>
      <c r="F11" s="187"/>
    </row>
    <row r="12" spans="1:6" ht="14.4" thickBot="1">
      <c r="A12" s="187" t="s">
        <v>463</v>
      </c>
      <c r="B12" s="187"/>
      <c r="C12" s="187"/>
      <c r="D12" s="187"/>
      <c r="E12" s="187"/>
      <c r="F12" s="187"/>
    </row>
    <row r="13" spans="1:6" ht="14.4" thickBot="1">
      <c r="A13" s="1040" t="s">
        <v>665</v>
      </c>
      <c r="B13" s="187"/>
      <c r="C13" s="187"/>
      <c r="D13" s="187"/>
      <c r="E13" s="187"/>
      <c r="F13" s="187"/>
    </row>
    <row r="14" spans="1:2" ht="13.8">
      <c r="A14" s="190" t="s">
        <v>334</v>
      </c>
      <c r="B14" s="187"/>
    </row>
    <row r="15" spans="1:5" ht="13.8">
      <c r="A15" s="190" t="s">
        <v>335</v>
      </c>
      <c r="B15" s="187"/>
      <c r="C15" s="148"/>
      <c r="D15" s="148"/>
      <c r="E15" s="148"/>
    </row>
    <row r="16" spans="1:5" ht="13.8">
      <c r="A16" s="191" t="s">
        <v>336</v>
      </c>
      <c r="B16" s="187"/>
      <c r="C16" s="148"/>
      <c r="D16" s="148"/>
      <c r="E16" s="148"/>
    </row>
    <row r="17" spans="1:5" ht="13.8">
      <c r="A17" s="190" t="s">
        <v>337</v>
      </c>
      <c r="B17" s="187"/>
      <c r="C17" s="188"/>
      <c r="D17" s="188"/>
      <c r="E17" s="188"/>
    </row>
    <row r="18" spans="1:5" ht="13.8">
      <c r="A18" s="191" t="s">
        <v>350</v>
      </c>
      <c r="B18" s="187"/>
      <c r="C18" s="188"/>
      <c r="D18" s="188"/>
      <c r="E18" s="188"/>
    </row>
    <row r="19" spans="1:5" ht="13.8">
      <c r="A19" s="190" t="s">
        <v>338</v>
      </c>
      <c r="B19" s="187"/>
      <c r="C19" s="148"/>
      <c r="D19" s="148"/>
      <c r="E19" s="148"/>
    </row>
    <row r="20" spans="1:5" ht="14.25" customHeight="1">
      <c r="A20" s="190" t="s">
        <v>339</v>
      </c>
      <c r="B20" s="187"/>
      <c r="C20" s="148"/>
      <c r="D20" s="148"/>
      <c r="E20" s="148"/>
    </row>
    <row r="21" spans="1:5" ht="14.25" customHeight="1">
      <c r="A21" s="190" t="s">
        <v>340</v>
      </c>
      <c r="B21" s="187"/>
      <c r="C21" s="148"/>
      <c r="D21" s="148"/>
      <c r="E21" s="148"/>
    </row>
    <row r="22" spans="1:5" ht="13.8">
      <c r="A22" s="190" t="s">
        <v>464</v>
      </c>
      <c r="B22" s="187"/>
      <c r="C22" s="148"/>
      <c r="D22" s="148"/>
      <c r="E22" s="148"/>
    </row>
    <row r="23" spans="1:5" ht="13.8">
      <c r="A23" s="190" t="s">
        <v>341</v>
      </c>
      <c r="B23" s="187"/>
      <c r="C23" s="148"/>
      <c r="D23" s="148"/>
      <c r="E23" s="148"/>
    </row>
    <row r="24" spans="1:5" ht="13.8">
      <c r="A24" s="190" t="s">
        <v>342</v>
      </c>
      <c r="B24" s="187"/>
      <c r="C24" s="148"/>
      <c r="D24" s="148"/>
      <c r="E24" s="148"/>
    </row>
    <row r="25" spans="1:5" ht="14.4" thickBot="1">
      <c r="A25" s="190" t="s">
        <v>343</v>
      </c>
      <c r="B25" s="187"/>
      <c r="C25" s="148"/>
      <c r="D25" s="148"/>
      <c r="E25" s="148"/>
    </row>
    <row r="26" spans="1:5" ht="14.4" thickBot="1">
      <c r="A26" s="1040" t="s">
        <v>666</v>
      </c>
      <c r="B26" s="148"/>
      <c r="C26" s="148"/>
      <c r="D26" s="148"/>
      <c r="E26" s="148"/>
    </row>
    <row r="27" spans="1:5" ht="13.8">
      <c r="A27" s="192" t="s">
        <v>351</v>
      </c>
      <c r="B27" s="187"/>
      <c r="C27" s="148"/>
      <c r="D27" s="148"/>
      <c r="E27" s="148"/>
    </row>
    <row r="28" spans="1:2" ht="13.8">
      <c r="A28" s="192" t="s">
        <v>352</v>
      </c>
      <c r="B28" s="187"/>
    </row>
    <row r="29" spans="1:2" ht="13.8">
      <c r="A29" s="192" t="s">
        <v>323</v>
      </c>
      <c r="B29" s="187"/>
    </row>
    <row r="30" spans="1:2" ht="13.8">
      <c r="A30" s="192" t="s">
        <v>339</v>
      </c>
      <c r="B30" s="187"/>
    </row>
    <row r="31" spans="1:2" ht="13.8">
      <c r="A31" s="192" t="s">
        <v>353</v>
      </c>
      <c r="B31" s="187"/>
    </row>
    <row r="32" spans="1:2" ht="13.8">
      <c r="A32" s="192" t="s">
        <v>328</v>
      </c>
      <c r="B32" s="187"/>
    </row>
    <row r="33" spans="1:2" ht="13.8">
      <c r="A33" s="192" t="s">
        <v>330</v>
      </c>
      <c r="B33" s="187"/>
    </row>
    <row r="34" spans="1:2" ht="14.4" thickBot="1">
      <c r="A34" s="192" t="s">
        <v>796</v>
      </c>
      <c r="B34" s="187"/>
    </row>
    <row r="35" spans="1:2" ht="14.4" thickBot="1">
      <c r="A35" s="1040" t="s">
        <v>667</v>
      </c>
      <c r="B35" s="187"/>
    </row>
    <row r="36" spans="1:2" ht="13.8">
      <c r="A36" s="192" t="s">
        <v>390</v>
      </c>
      <c r="B36" s="187"/>
    </row>
    <row r="37" spans="1:2" ht="13.8">
      <c r="A37" s="192" t="s">
        <v>798</v>
      </c>
      <c r="B37" s="187"/>
    </row>
    <row r="38" spans="1:2" ht="13.8">
      <c r="A38" s="192" t="s">
        <v>323</v>
      </c>
      <c r="B38" s="187"/>
    </row>
    <row r="39" spans="1:2" ht="13.8">
      <c r="A39" s="192" t="s">
        <v>339</v>
      </c>
      <c r="B39" s="187"/>
    </row>
    <row r="40" spans="1:2" ht="13.8">
      <c r="A40" s="192" t="s">
        <v>795</v>
      </c>
      <c r="B40" s="187"/>
    </row>
    <row r="41" spans="1:2" ht="14.4" thickBot="1">
      <c r="A41" s="192" t="s">
        <v>392</v>
      </c>
      <c r="B41" s="187"/>
    </row>
    <row r="42" spans="1:2" ht="14.4" thickBot="1">
      <c r="A42" s="1040" t="s">
        <v>668</v>
      </c>
      <c r="B42" s="187"/>
    </row>
    <row r="43" spans="1:2" ht="13.8">
      <c r="A43" s="192" t="s">
        <v>387</v>
      </c>
      <c r="B43" s="187"/>
    </row>
    <row r="44" spans="1:2" ht="14.4" thickBot="1">
      <c r="A44" s="192" t="s">
        <v>385</v>
      </c>
      <c r="B44" s="187"/>
    </row>
    <row r="45" ht="14.4" thickBot="1">
      <c r="A45" s="1040" t="s">
        <v>716</v>
      </c>
    </row>
    <row r="46" spans="1:2" ht="13.8">
      <c r="A46" s="192" t="s">
        <v>384</v>
      </c>
      <c r="B46" s="187"/>
    </row>
    <row r="47" spans="1:2" ht="13.8">
      <c r="A47" s="193" t="s">
        <v>385</v>
      </c>
      <c r="B47" s="187"/>
    </row>
    <row r="48" spans="1:2" ht="13.8">
      <c r="A48" s="193" t="s">
        <v>387</v>
      </c>
      <c r="B48" s="187"/>
    </row>
    <row r="49" spans="1:2" ht="13.8">
      <c r="A49" s="193" t="s">
        <v>388</v>
      </c>
      <c r="B49" s="187"/>
    </row>
    <row r="50" spans="1:2" ht="13.8">
      <c r="A50" s="193" t="s">
        <v>389</v>
      </c>
      <c r="B50" s="187"/>
    </row>
    <row r="51" spans="1:2" ht="13.8">
      <c r="A51" s="192" t="s">
        <v>339</v>
      </c>
      <c r="B51" s="187"/>
    </row>
    <row r="52" spans="1:2" ht="14.4" thickBot="1">
      <c r="A52" s="193" t="s">
        <v>330</v>
      </c>
      <c r="B52" s="187"/>
    </row>
    <row r="53" spans="1:2" ht="14.4" thickBot="1">
      <c r="A53" s="1040" t="s">
        <v>669</v>
      </c>
      <c r="B53" s="187"/>
    </row>
    <row r="54" spans="1:2" ht="13.8">
      <c r="A54" s="192" t="s">
        <v>792</v>
      </c>
      <c r="B54" s="187"/>
    </row>
    <row r="55" spans="1:2" ht="13.8">
      <c r="A55" s="192" t="s">
        <v>377</v>
      </c>
      <c r="B55" s="187"/>
    </row>
    <row r="56" spans="1:2" ht="13.8">
      <c r="A56" s="192" t="s">
        <v>405</v>
      </c>
      <c r="B56" s="187"/>
    </row>
    <row r="57" spans="1:2" ht="13.8">
      <c r="A57" s="192" t="s">
        <v>340</v>
      </c>
      <c r="B57" s="187"/>
    </row>
    <row r="58" spans="1:2" ht="13.8">
      <c r="A58" s="192" t="s">
        <v>378</v>
      </c>
      <c r="B58" s="187"/>
    </row>
    <row r="59" spans="1:2" ht="13.8">
      <c r="A59" s="192" t="s">
        <v>379</v>
      </c>
      <c r="B59" s="187"/>
    </row>
    <row r="60" spans="1:2" ht="13.8">
      <c r="A60" s="192" t="s">
        <v>799</v>
      </c>
      <c r="B60" s="187"/>
    </row>
    <row r="61" spans="1:2" ht="13.8">
      <c r="A61" s="192" t="s">
        <v>794</v>
      </c>
      <c r="B61" s="187"/>
    </row>
    <row r="62" spans="1:2" ht="14.4" thickBot="1">
      <c r="A62" s="192" t="s">
        <v>383</v>
      </c>
      <c r="B62" s="187"/>
    </row>
    <row r="63" spans="1:2" ht="14.4" thickBot="1">
      <c r="A63" s="1040" t="s">
        <v>715</v>
      </c>
      <c r="B63" s="187"/>
    </row>
    <row r="64" spans="1:2" ht="13.8">
      <c r="A64" s="192" t="s">
        <v>373</v>
      </c>
      <c r="B64" s="187"/>
    </row>
    <row r="65" spans="1:2" ht="13.8">
      <c r="A65" s="192" t="s">
        <v>374</v>
      </c>
      <c r="B65" s="187"/>
    </row>
    <row r="66" spans="1:2" ht="13.8">
      <c r="A66" s="192" t="s">
        <v>375</v>
      </c>
      <c r="B66" s="187"/>
    </row>
    <row r="67" spans="1:2" ht="13.8">
      <c r="A67" s="192" t="s">
        <v>363</v>
      </c>
      <c r="B67" s="187"/>
    </row>
    <row r="68" spans="1:2" ht="13.8">
      <c r="A68" s="192" t="s">
        <v>380</v>
      </c>
      <c r="B68" s="187"/>
    </row>
    <row r="69" spans="1:2" ht="14.4" thickBot="1">
      <c r="A69" s="192" t="s">
        <v>491</v>
      </c>
      <c r="B69" s="187"/>
    </row>
    <row r="70" spans="1:2" ht="14.4" thickBot="1">
      <c r="A70" s="1040" t="s">
        <v>714</v>
      </c>
      <c r="B70" s="187"/>
    </row>
    <row r="71" spans="1:2" ht="13.8">
      <c r="A71" s="192" t="s">
        <v>359</v>
      </c>
      <c r="B71" s="187"/>
    </row>
    <row r="72" spans="1:2" ht="13.8">
      <c r="A72" s="192" t="s">
        <v>360</v>
      </c>
      <c r="B72" s="187"/>
    </row>
    <row r="73" spans="1:2" ht="13.8">
      <c r="A73" s="192" t="s">
        <v>361</v>
      </c>
      <c r="B73" s="187"/>
    </row>
    <row r="74" spans="1:2" ht="13.8">
      <c r="A74" s="192" t="s">
        <v>362</v>
      </c>
      <c r="B74" s="187"/>
    </row>
    <row r="75" spans="1:2" ht="13.8">
      <c r="A75" s="192" t="s">
        <v>363</v>
      </c>
      <c r="B75" s="187"/>
    </row>
    <row r="76" spans="1:2" ht="13.8">
      <c r="A76" s="192" t="s">
        <v>364</v>
      </c>
      <c r="B76" s="187"/>
    </row>
    <row r="77" spans="1:2" ht="13.8">
      <c r="A77" s="192" t="s">
        <v>386</v>
      </c>
      <c r="B77" s="187"/>
    </row>
    <row r="78" spans="1:2" ht="13.8">
      <c r="A78" s="192" t="s">
        <v>365</v>
      </c>
      <c r="B78" s="187"/>
    </row>
    <row r="79" spans="1:2" ht="13.8">
      <c r="A79" s="192" t="s">
        <v>366</v>
      </c>
      <c r="B79" s="187"/>
    </row>
    <row r="80" spans="1:2" ht="13.8">
      <c r="A80" s="192" t="s">
        <v>367</v>
      </c>
      <c r="B80" s="187"/>
    </row>
    <row r="81" spans="1:2" ht="13.8">
      <c r="A81" s="192" t="s">
        <v>368</v>
      </c>
      <c r="B81" s="187"/>
    </row>
    <row r="82" spans="1:2" ht="13.8">
      <c r="A82" s="193" t="s">
        <v>370</v>
      </c>
      <c r="B82" s="187"/>
    </row>
    <row r="83" spans="1:2" ht="13.8">
      <c r="A83" s="192" t="s">
        <v>793</v>
      </c>
      <c r="B83" s="187"/>
    </row>
    <row r="84" spans="1:2" ht="13.8">
      <c r="A84" s="192" t="s">
        <v>401</v>
      </c>
      <c r="B84" s="187"/>
    </row>
    <row r="85" spans="1:2" ht="15" customHeight="1">
      <c r="A85" s="192" t="s">
        <v>372</v>
      </c>
      <c r="B85" s="187"/>
    </row>
    <row r="86" spans="1:4" ht="15" customHeight="1" thickBot="1">
      <c r="A86" s="192" t="s">
        <v>402</v>
      </c>
      <c r="B86" s="187"/>
      <c r="C86" s="21"/>
      <c r="D86" s="21"/>
    </row>
    <row r="87" spans="1:4" ht="15" customHeight="1" thickBot="1">
      <c r="A87" s="1040" t="s">
        <v>717</v>
      </c>
      <c r="B87" s="187"/>
      <c r="C87" s="21"/>
      <c r="D87" s="21"/>
    </row>
    <row r="88" spans="1:4" ht="15" customHeight="1">
      <c r="A88" s="192" t="s">
        <v>356</v>
      </c>
      <c r="C88" s="21"/>
      <c r="D88" s="21"/>
    </row>
    <row r="89" spans="1:4" ht="15" customHeight="1">
      <c r="A89" s="192" t="s">
        <v>357</v>
      </c>
      <c r="B89" s="187"/>
      <c r="C89" s="21"/>
      <c r="D89" s="21"/>
    </row>
    <row r="90" spans="1:2" ht="14.4" thickBot="1">
      <c r="A90" s="192" t="s">
        <v>358</v>
      </c>
      <c r="B90" s="187"/>
    </row>
    <row r="91" spans="1:2" ht="15" customHeight="1" thickBot="1">
      <c r="A91" s="1041" t="s">
        <v>718</v>
      </c>
      <c r="B91" s="187"/>
    </row>
    <row r="92" ht="15" customHeight="1">
      <c r="A92" s="1036" t="s">
        <v>663</v>
      </c>
    </row>
    <row r="93" ht="13.8">
      <c r="B93" s="187"/>
    </row>
    <row r="94" ht="12.75">
      <c r="A94" s="197"/>
    </row>
    <row r="95" ht="12.75">
      <c r="A95" s="194"/>
    </row>
    <row r="96" ht="12.75">
      <c r="A96" s="196"/>
    </row>
    <row r="97" ht="12.75">
      <c r="A97" s="196"/>
    </row>
    <row r="98" ht="12.75">
      <c r="A98" s="196"/>
    </row>
  </sheetData>
  <printOptions/>
  <pageMargins left="0.75" right="0.75" top="0.51" bottom="1" header="0.24" footer="0.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2"/>
  <sheetViews>
    <sheetView workbookViewId="0" topLeftCell="A1">
      <selection activeCell="E11" sqref="E11"/>
    </sheetView>
  </sheetViews>
  <sheetFormatPr defaultColWidth="9.140625" defaultRowHeight="12.75"/>
  <cols>
    <col min="1" max="1" width="97.8515625" style="0" customWidth="1"/>
    <col min="2" max="2" width="2.7109375" style="0" customWidth="1"/>
  </cols>
  <sheetData>
    <row r="1" ht="13.8" thickBot="1"/>
    <row r="2" ht="14.4" thickBot="1">
      <c r="A2" s="1040" t="s">
        <v>725</v>
      </c>
    </row>
    <row r="3" spans="1:3" ht="13.8">
      <c r="A3" s="1103" t="s">
        <v>373</v>
      </c>
      <c r="B3" s="998"/>
      <c r="C3" s="998"/>
    </row>
    <row r="4" spans="1:3" ht="13.8">
      <c r="A4" s="1067" t="s">
        <v>334</v>
      </c>
      <c r="B4" s="998"/>
      <c r="C4" s="998"/>
    </row>
    <row r="5" spans="1:3" ht="13.8">
      <c r="A5" s="1067" t="s">
        <v>335</v>
      </c>
      <c r="B5" s="998"/>
      <c r="C5" s="998"/>
    </row>
    <row r="6" spans="1:3" ht="13.8">
      <c r="A6" s="1080" t="s">
        <v>384</v>
      </c>
      <c r="B6" s="998"/>
      <c r="C6" s="998"/>
    </row>
    <row r="7" spans="1:2" ht="13.8">
      <c r="A7" s="1047" t="s">
        <v>351</v>
      </c>
      <c r="B7" s="998"/>
    </row>
    <row r="8" spans="1:3" ht="13.8">
      <c r="A8" s="1080" t="s">
        <v>385</v>
      </c>
      <c r="B8" s="998"/>
      <c r="C8" s="998"/>
    </row>
    <row r="9" spans="1:2" ht="13.8">
      <c r="A9" s="1047" t="s">
        <v>359</v>
      </c>
      <c r="B9" s="998"/>
    </row>
    <row r="10" spans="1:3" ht="13.8">
      <c r="A10" s="1080" t="s">
        <v>360</v>
      </c>
      <c r="B10" s="998"/>
      <c r="C10" s="998"/>
    </row>
    <row r="11" spans="1:2" ht="13.8">
      <c r="A11" s="1048" t="s">
        <v>336</v>
      </c>
      <c r="B11" s="998"/>
    </row>
    <row r="12" spans="1:2" ht="13.8">
      <c r="A12" s="1047" t="s">
        <v>390</v>
      </c>
      <c r="B12" s="998"/>
    </row>
    <row r="13" spans="1:2" ht="13.8">
      <c r="A13" s="1046" t="s">
        <v>337</v>
      </c>
      <c r="B13" s="998"/>
    </row>
    <row r="14" spans="1:2" ht="13.8">
      <c r="A14" s="1093" t="s">
        <v>387</v>
      </c>
      <c r="B14" s="998"/>
    </row>
    <row r="15" spans="1:2" ht="12.75" customHeight="1">
      <c r="A15" s="1047" t="s">
        <v>361</v>
      </c>
      <c r="B15" s="998"/>
    </row>
    <row r="16" spans="1:2" ht="12.75" customHeight="1">
      <c r="A16" s="1080" t="s">
        <v>374</v>
      </c>
      <c r="B16" s="998"/>
    </row>
    <row r="17" spans="1:2" ht="13.8">
      <c r="A17" s="1047" t="s">
        <v>362</v>
      </c>
      <c r="B17" s="998"/>
    </row>
    <row r="18" spans="1:2" ht="12.75" customHeight="1">
      <c r="A18" s="1080" t="s">
        <v>375</v>
      </c>
      <c r="B18" s="998"/>
    </row>
    <row r="19" spans="1:2" ht="13.8">
      <c r="A19" s="1047" t="s">
        <v>363</v>
      </c>
      <c r="B19" s="998"/>
    </row>
    <row r="20" spans="1:2" ht="12.75" customHeight="1">
      <c r="A20" s="1047" t="s">
        <v>356</v>
      </c>
      <c r="B20" s="998"/>
    </row>
    <row r="21" spans="1:2" ht="14.25" customHeight="1">
      <c r="A21" s="1068" t="s">
        <v>350</v>
      </c>
      <c r="B21" s="998"/>
    </row>
    <row r="22" spans="1:2" ht="12.75" customHeight="1">
      <c r="A22" s="1047" t="s">
        <v>352</v>
      </c>
      <c r="B22" s="998"/>
    </row>
    <row r="23" spans="1:2" ht="12.75" customHeight="1">
      <c r="A23" s="1047" t="s">
        <v>364</v>
      </c>
      <c r="B23" s="998"/>
    </row>
    <row r="24" spans="1:2" ht="12.75" customHeight="1">
      <c r="A24" s="1080" t="s">
        <v>721</v>
      </c>
      <c r="B24" s="998"/>
    </row>
    <row r="25" spans="1:2" ht="12.75" customHeight="1">
      <c r="A25" s="1093" t="s">
        <v>388</v>
      </c>
      <c r="B25" s="998"/>
    </row>
    <row r="26" spans="1:2" ht="12.75" customHeight="1">
      <c r="A26" s="1047" t="s">
        <v>792</v>
      </c>
      <c r="B26" s="998"/>
    </row>
    <row r="27" spans="1:2" ht="13.8">
      <c r="A27" s="1080" t="s">
        <v>386</v>
      </c>
      <c r="B27" s="998"/>
    </row>
    <row r="28" spans="1:2" ht="12.75" customHeight="1">
      <c r="A28" s="1080" t="s">
        <v>377</v>
      </c>
      <c r="B28" s="998"/>
    </row>
    <row r="29" spans="1:2" ht="12.75" customHeight="1">
      <c r="A29" s="1080" t="s">
        <v>406</v>
      </c>
      <c r="B29" s="998"/>
    </row>
    <row r="30" spans="1:2" ht="12.75" customHeight="1">
      <c r="A30" s="1050" t="s">
        <v>663</v>
      </c>
      <c r="B30" s="998"/>
    </row>
    <row r="31" spans="1:2" ht="12.75" customHeight="1">
      <c r="A31" s="1052" t="s">
        <v>323</v>
      </c>
      <c r="B31" s="998"/>
    </row>
    <row r="32" spans="1:2" ht="12.75" customHeight="1">
      <c r="A32" s="1051" t="s">
        <v>324</v>
      </c>
      <c r="B32" s="998"/>
    </row>
    <row r="33" spans="1:2" ht="12.75" customHeight="1">
      <c r="A33" s="1047" t="s">
        <v>365</v>
      </c>
      <c r="B33" s="998"/>
    </row>
    <row r="34" spans="1:2" ht="12.75" customHeight="1">
      <c r="A34" s="1051" t="s">
        <v>325</v>
      </c>
      <c r="B34" s="998"/>
    </row>
    <row r="35" spans="1:2" ht="12.75" customHeight="1">
      <c r="A35" s="1047" t="s">
        <v>366</v>
      </c>
      <c r="B35" s="998"/>
    </row>
    <row r="36" spans="1:2" ht="13.8">
      <c r="A36" s="1067" t="s">
        <v>338</v>
      </c>
      <c r="B36" s="998"/>
    </row>
    <row r="37" spans="1:2" ht="12.75" customHeight="1">
      <c r="A37" s="1049" t="s">
        <v>389</v>
      </c>
      <c r="B37" s="998"/>
    </row>
    <row r="38" spans="1:2" ht="12.75" customHeight="1">
      <c r="A38" s="1047" t="s">
        <v>367</v>
      </c>
      <c r="B38" s="998"/>
    </row>
    <row r="39" spans="1:2" ht="12.75" customHeight="1">
      <c r="A39" s="1047" t="s">
        <v>380</v>
      </c>
      <c r="B39" s="998"/>
    </row>
    <row r="40" spans="1:2" ht="12.75" customHeight="1">
      <c r="A40" s="1047" t="s">
        <v>357</v>
      </c>
      <c r="B40" s="998"/>
    </row>
    <row r="41" spans="1:2" ht="12.75" customHeight="1">
      <c r="A41" s="1046" t="s">
        <v>339</v>
      </c>
      <c r="B41" s="998"/>
    </row>
    <row r="42" spans="1:2" ht="12.75" customHeight="1">
      <c r="A42" s="1067" t="s">
        <v>340</v>
      </c>
      <c r="B42" s="998"/>
    </row>
    <row r="43" spans="1:2" ht="13.8">
      <c r="A43" s="1080" t="s">
        <v>391</v>
      </c>
      <c r="B43" s="998"/>
    </row>
    <row r="44" spans="1:2" ht="12.75" customHeight="1">
      <c r="A44" s="1067" t="s">
        <v>464</v>
      </c>
      <c r="B44" s="998"/>
    </row>
    <row r="45" spans="1:2" ht="14.25" customHeight="1">
      <c r="A45" s="1047" t="s">
        <v>353</v>
      </c>
      <c r="B45" s="998"/>
    </row>
    <row r="46" spans="1:2" ht="13.8">
      <c r="A46" s="1080" t="s">
        <v>392</v>
      </c>
      <c r="B46" s="998"/>
    </row>
    <row r="47" spans="1:2" ht="12.75" customHeight="1">
      <c r="A47" s="1067" t="s">
        <v>341</v>
      </c>
      <c r="B47" s="998"/>
    </row>
    <row r="48" spans="1:2" ht="13.8">
      <c r="A48" s="1051" t="s">
        <v>326</v>
      </c>
      <c r="B48" s="998"/>
    </row>
    <row r="49" spans="1:2" ht="13.8">
      <c r="A49" s="1047" t="s">
        <v>368</v>
      </c>
      <c r="B49" s="998"/>
    </row>
    <row r="50" spans="1:2" ht="13.8">
      <c r="A50" s="1051" t="s">
        <v>327</v>
      </c>
      <c r="B50" s="998"/>
    </row>
    <row r="51" spans="1:2" ht="13.8">
      <c r="A51" s="1046" t="s">
        <v>342</v>
      </c>
      <c r="B51" s="998"/>
    </row>
    <row r="52" spans="1:2" ht="13.8">
      <c r="A52" s="1047" t="s">
        <v>369</v>
      </c>
      <c r="B52" s="998"/>
    </row>
    <row r="53" spans="1:2" ht="13.8">
      <c r="A53" s="1052" t="s">
        <v>328</v>
      </c>
      <c r="B53" s="998"/>
    </row>
    <row r="54" spans="1:2" ht="13.8">
      <c r="A54" s="1046" t="s">
        <v>343</v>
      </c>
      <c r="B54" s="998"/>
    </row>
    <row r="55" spans="1:2" ht="13.8">
      <c r="A55" s="1080" t="s">
        <v>378</v>
      </c>
      <c r="B55" s="998"/>
    </row>
    <row r="56" spans="1:2" ht="13.8">
      <c r="A56" s="1093" t="s">
        <v>370</v>
      </c>
      <c r="B56" s="998"/>
    </row>
    <row r="57" spans="1:2" ht="13.8">
      <c r="A57" s="1080" t="s">
        <v>371</v>
      </c>
      <c r="B57" s="998"/>
    </row>
    <row r="58" spans="1:2" ht="13.8">
      <c r="A58" s="1047" t="s">
        <v>401</v>
      </c>
      <c r="B58" s="998"/>
    </row>
    <row r="59" spans="1:2" ht="13.8">
      <c r="A59" s="1047" t="s">
        <v>379</v>
      </c>
      <c r="B59" s="998"/>
    </row>
    <row r="60" spans="1:2" ht="13.8">
      <c r="A60" s="1052" t="s">
        <v>329</v>
      </c>
      <c r="B60" s="998"/>
    </row>
    <row r="61" spans="1:2" ht="13.8">
      <c r="A61" s="1047" t="s">
        <v>381</v>
      </c>
      <c r="B61" s="998"/>
    </row>
    <row r="62" spans="1:2" ht="13.8">
      <c r="A62" s="1080" t="s">
        <v>382</v>
      </c>
      <c r="B62" s="998"/>
    </row>
    <row r="63" spans="1:2" ht="13.8">
      <c r="A63" s="1051" t="s">
        <v>330</v>
      </c>
      <c r="B63" s="998"/>
    </row>
    <row r="64" spans="1:2" ht="14.25" customHeight="1">
      <c r="A64" s="1047" t="s">
        <v>358</v>
      </c>
      <c r="B64" s="998"/>
    </row>
    <row r="65" spans="1:2" ht="12" customHeight="1">
      <c r="A65" s="1047" t="s">
        <v>354</v>
      </c>
      <c r="B65" s="998"/>
    </row>
    <row r="66" spans="1:2" ht="14.25" customHeight="1">
      <c r="A66" s="1080" t="s">
        <v>372</v>
      </c>
      <c r="B66" s="998"/>
    </row>
    <row r="67" spans="1:2" ht="13.8">
      <c r="A67" s="1051" t="s">
        <v>331</v>
      </c>
      <c r="B67" s="998"/>
    </row>
    <row r="68" spans="1:2" ht="13.8">
      <c r="A68" s="1052" t="s">
        <v>332</v>
      </c>
      <c r="B68" s="998"/>
    </row>
    <row r="69" spans="1:2" ht="13.8">
      <c r="A69" s="1047" t="s">
        <v>383</v>
      </c>
      <c r="B69" s="998"/>
    </row>
    <row r="70" spans="1:2" ht="13.8">
      <c r="A70" s="1047" t="s">
        <v>376</v>
      </c>
      <c r="B70" s="998"/>
    </row>
    <row r="71" spans="1:2" ht="13.8">
      <c r="A71" s="1047" t="s">
        <v>402</v>
      </c>
      <c r="B71" s="998"/>
    </row>
    <row r="72" spans="1:2" ht="13.8">
      <c r="A72" s="1051" t="s">
        <v>333</v>
      </c>
      <c r="B72" s="998"/>
    </row>
    <row r="73" spans="1:3" ht="12.75">
      <c r="A73" s="196"/>
      <c r="C73" s="1108"/>
    </row>
    <row r="74" ht="12.75">
      <c r="A74" s="196"/>
    </row>
    <row r="75" ht="12.75">
      <c r="A75" s="196"/>
    </row>
    <row r="76" ht="12.75">
      <c r="A76" s="196"/>
    </row>
    <row r="77" ht="12.75" customHeight="1">
      <c r="A77" s="196"/>
    </row>
    <row r="78" ht="12.75">
      <c r="A78" s="196"/>
    </row>
    <row r="79" ht="12.75">
      <c r="A79" s="196"/>
    </row>
    <row r="80" ht="12.75">
      <c r="A80" s="195"/>
    </row>
    <row r="81" ht="12.75">
      <c r="A81" s="196"/>
    </row>
    <row r="82" ht="12.75">
      <c r="A82" s="196"/>
    </row>
    <row r="83" ht="12.75">
      <c r="A83" s="197"/>
    </row>
    <row r="84" ht="12.75">
      <c r="A84" s="194"/>
    </row>
    <row r="85" ht="12.75">
      <c r="A85" s="194"/>
    </row>
    <row r="86" ht="12.75">
      <c r="A86" s="194"/>
    </row>
    <row r="87" ht="12.75">
      <c r="A87" s="194"/>
    </row>
    <row r="88" ht="12.75">
      <c r="A88" s="194"/>
    </row>
    <row r="89" ht="12.75">
      <c r="A89" s="194"/>
    </row>
    <row r="90" ht="12.75">
      <c r="A90" s="194"/>
    </row>
    <row r="91" ht="12.75">
      <c r="A91" s="194"/>
    </row>
    <row r="92" ht="12.75">
      <c r="A92" s="194"/>
    </row>
  </sheetData>
  <printOptions/>
  <pageMargins left="0.25" right="0.25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Noémia Firmino</cp:lastModifiedBy>
  <cp:lastPrinted>2012-03-06T13:21:44Z</cp:lastPrinted>
  <dcterms:created xsi:type="dcterms:W3CDTF">2010-11-11T09:59:08Z</dcterms:created>
  <dcterms:modified xsi:type="dcterms:W3CDTF">2012-05-15T10:31:05Z</dcterms:modified>
  <cp:category/>
  <cp:version/>
  <cp:contentType/>
  <cp:contentStatus/>
</cp:coreProperties>
</file>