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Carnes\"/>
    </mc:Choice>
  </mc:AlternateContent>
  <bookViews>
    <workbookView xWindow="10875" yWindow="-15" windowWidth="17940" windowHeight="12840" tabRatio="705"/>
  </bookViews>
  <sheets>
    <sheet name="ÍNDICE" sheetId="1" r:id="rId1"/>
    <sheet name="1" sheetId="2" r:id="rId2"/>
    <sheet name="2" sheetId="3" r:id="rId3"/>
    <sheet name="3" sheetId="4" r:id="rId4"/>
    <sheet name="4" sheetId="9" r:id="rId5"/>
    <sheet name="5" sheetId="5" r:id="rId6"/>
    <sheet name="6" sheetId="6" r:id="rId7"/>
    <sheet name="7" sheetId="8" r:id="rId8"/>
  </sheets>
  <definedNames>
    <definedName name="_xlnm.Print_Area" localSheetId="1">'1'!$B$1:$M$41</definedName>
    <definedName name="_xlnm.Print_Area" localSheetId="2">'2'!$B$1:$D$30</definedName>
    <definedName name="_xlnm.Print_Area" localSheetId="0">ÍNDICE!$A$1:$C$10</definedName>
  </definedNames>
  <calcPr calcId="152511"/>
</workbook>
</file>

<file path=xl/calcChain.xml><?xml version="1.0" encoding="utf-8"?>
<calcChain xmlns="http://schemas.openxmlformats.org/spreadsheetml/2006/main">
  <c r="D33" i="4" l="1"/>
  <c r="C33" i="4"/>
  <c r="D18" i="4"/>
  <c r="C18" i="4"/>
  <c r="Q34" i="2"/>
  <c r="Q8" i="3" l="1"/>
  <c r="Q5" i="3"/>
  <c r="Q37" i="2"/>
  <c r="Q36" i="2"/>
  <c r="Q33" i="2"/>
  <c r="Q31" i="2"/>
  <c r="Q30" i="2"/>
  <c r="Q28" i="2"/>
  <c r="Q25" i="2"/>
  <c r="Q21" i="2"/>
  <c r="Q20" i="2"/>
  <c r="Q18" i="2"/>
  <c r="Q15" i="2"/>
  <c r="Q11" i="2"/>
  <c r="Q10" i="2"/>
  <c r="Q8" i="2"/>
  <c r="Q5" i="2"/>
  <c r="Q41" i="2" l="1"/>
  <c r="Q35" i="2"/>
  <c r="Q40" i="2"/>
  <c r="Q38" i="2"/>
  <c r="P29" i="8"/>
  <c r="P30" i="8" s="1"/>
  <c r="P28" i="8"/>
  <c r="P19" i="8"/>
  <c r="P20" i="8" s="1"/>
  <c r="P18" i="8"/>
  <c r="P9" i="8"/>
  <c r="P10" i="8" s="1"/>
  <c r="P8" i="8"/>
  <c r="P31" i="8" l="1"/>
  <c r="P21" i="8"/>
  <c r="P11" i="8"/>
  <c r="O29" i="8"/>
  <c r="O31" i="8" s="1"/>
  <c r="O28" i="8"/>
  <c r="O19" i="8"/>
  <c r="O21" i="8" s="1"/>
  <c r="O18" i="8"/>
  <c r="O9" i="8"/>
  <c r="O11" i="8" s="1"/>
  <c r="O8" i="8"/>
  <c r="P8" i="3"/>
  <c r="P5" i="3"/>
  <c r="P37" i="2"/>
  <c r="P36" i="2"/>
  <c r="P34" i="2"/>
  <c r="P33" i="2"/>
  <c r="P31" i="2"/>
  <c r="P30" i="2"/>
  <c r="P28" i="2"/>
  <c r="P25" i="2"/>
  <c r="P21" i="2"/>
  <c r="P20" i="2"/>
  <c r="P18" i="2"/>
  <c r="P15" i="2"/>
  <c r="P11" i="2"/>
  <c r="P10" i="2"/>
  <c r="P8" i="2"/>
  <c r="P5" i="2"/>
  <c r="O20" i="8" l="1"/>
  <c r="O10" i="8"/>
  <c r="O30" i="8"/>
  <c r="P35" i="2"/>
  <c r="P40" i="2"/>
  <c r="P41" i="2"/>
  <c r="P38" i="2"/>
  <c r="N29" i="8"/>
  <c r="N31" i="8" s="1"/>
  <c r="N28" i="8"/>
  <c r="N19" i="8"/>
  <c r="N20" i="8" s="1"/>
  <c r="N18" i="8"/>
  <c r="N9" i="8"/>
  <c r="N10" i="8" s="1"/>
  <c r="N8" i="8"/>
  <c r="N11" i="8" l="1"/>
  <c r="N30" i="8"/>
  <c r="N21" i="8"/>
  <c r="O8" i="3"/>
  <c r="O5" i="3"/>
  <c r="O37" i="2"/>
  <c r="O36" i="2"/>
  <c r="O34" i="2"/>
  <c r="O33" i="2"/>
  <c r="O31" i="2"/>
  <c r="O30" i="2"/>
  <c r="O28" i="2"/>
  <c r="O25" i="2"/>
  <c r="O21" i="2"/>
  <c r="O20" i="2"/>
  <c r="O18" i="2"/>
  <c r="O15" i="2"/>
  <c r="O11" i="2"/>
  <c r="O10" i="2"/>
  <c r="O8" i="2"/>
  <c r="O5" i="2"/>
  <c r="O38" i="2" l="1"/>
  <c r="O40" i="2"/>
  <c r="O41" i="2"/>
  <c r="O35" i="2"/>
  <c r="M29" i="8"/>
  <c r="M31" i="8" s="1"/>
  <c r="M28" i="8"/>
  <c r="M19" i="8"/>
  <c r="M21" i="8" s="1"/>
  <c r="M18" i="8"/>
  <c r="M9" i="8"/>
  <c r="M11" i="8" s="1"/>
  <c r="M8" i="8"/>
  <c r="M30" i="8" l="1"/>
  <c r="M20" i="8"/>
  <c r="M10" i="8"/>
  <c r="N8" i="3"/>
  <c r="N5" i="3"/>
  <c r="N37" i="2"/>
  <c r="N36" i="2"/>
  <c r="N34" i="2"/>
  <c r="N33" i="2"/>
  <c r="N31" i="2"/>
  <c r="N30" i="2"/>
  <c r="N28" i="2"/>
  <c r="N25" i="2"/>
  <c r="N21" i="2"/>
  <c r="N20" i="2"/>
  <c r="N18" i="2"/>
  <c r="N15" i="2"/>
  <c r="N11" i="2"/>
  <c r="N10" i="2"/>
  <c r="N8" i="2"/>
  <c r="N5" i="2"/>
  <c r="N38" i="2" l="1"/>
  <c r="N40" i="2"/>
  <c r="N41" i="2"/>
  <c r="N35" i="2"/>
  <c r="L29" i="8"/>
  <c r="L31" i="8" s="1"/>
  <c r="L28" i="8"/>
  <c r="L19" i="8"/>
  <c r="L20" i="8" s="1"/>
  <c r="L18" i="8"/>
  <c r="L9" i="8"/>
  <c r="L11" i="8" s="1"/>
  <c r="L8" i="8"/>
  <c r="L21" i="8" l="1"/>
  <c r="L30" i="8"/>
  <c r="L10" i="8"/>
  <c r="M8" i="3" l="1"/>
  <c r="M5" i="3"/>
  <c r="M37" i="2" l="1"/>
  <c r="M36" i="2"/>
  <c r="M34" i="2"/>
  <c r="M33" i="2"/>
  <c r="M31" i="2"/>
  <c r="M30" i="2"/>
  <c r="M28" i="2"/>
  <c r="M25" i="2"/>
  <c r="M21" i="2"/>
  <c r="M20" i="2"/>
  <c r="M18" i="2"/>
  <c r="M15" i="2"/>
  <c r="M11" i="2"/>
  <c r="M10" i="2"/>
  <c r="M8" i="2"/>
  <c r="M5" i="2"/>
  <c r="M38" i="2" l="1"/>
  <c r="M40" i="2"/>
  <c r="M41" i="2"/>
  <c r="M35" i="2"/>
  <c r="K29" i="8" l="1"/>
  <c r="K30" i="8" s="1"/>
  <c r="J29" i="8"/>
  <c r="J30" i="8" s="1"/>
  <c r="I29" i="8"/>
  <c r="I31" i="8" s="1"/>
  <c r="H29" i="8"/>
  <c r="H31" i="8" s="1"/>
  <c r="G29" i="8"/>
  <c r="G30" i="8" s="1"/>
  <c r="F29" i="8"/>
  <c r="F31" i="8" s="1"/>
  <c r="E29" i="8"/>
  <c r="E31" i="8" s="1"/>
  <c r="D29" i="8"/>
  <c r="D31" i="8" s="1"/>
  <c r="K28" i="8"/>
  <c r="J28" i="8"/>
  <c r="I28" i="8"/>
  <c r="H28" i="8"/>
  <c r="G28" i="8"/>
  <c r="F28" i="8"/>
  <c r="E28" i="8"/>
  <c r="D28" i="8"/>
  <c r="K19" i="8"/>
  <c r="K21" i="8" s="1"/>
  <c r="J19" i="8"/>
  <c r="J21" i="8" s="1"/>
  <c r="I19" i="8"/>
  <c r="I21" i="8" s="1"/>
  <c r="H19" i="8"/>
  <c r="H20" i="8" s="1"/>
  <c r="G19" i="8"/>
  <c r="G21" i="8" s="1"/>
  <c r="F19" i="8"/>
  <c r="F21" i="8" s="1"/>
  <c r="E19" i="8"/>
  <c r="E21" i="8" s="1"/>
  <c r="D19" i="8"/>
  <c r="D20" i="8" s="1"/>
  <c r="K18" i="8"/>
  <c r="J18" i="8"/>
  <c r="I18" i="8"/>
  <c r="H18" i="8"/>
  <c r="G18" i="8"/>
  <c r="F18" i="8"/>
  <c r="E18" i="8"/>
  <c r="D18" i="8"/>
  <c r="F20" i="8" l="1"/>
  <c r="F30" i="8"/>
  <c r="J31" i="8"/>
  <c r="J20" i="8"/>
  <c r="D30" i="8"/>
  <c r="H30" i="8"/>
  <c r="G31" i="8"/>
  <c r="K31" i="8"/>
  <c r="E30" i="8"/>
  <c r="I30" i="8"/>
  <c r="E20" i="8"/>
  <c r="I20" i="8"/>
  <c r="D21" i="8"/>
  <c r="H21" i="8"/>
  <c r="G20" i="8"/>
  <c r="K20" i="8"/>
  <c r="L10" i="2" l="1"/>
  <c r="E11" i="2"/>
  <c r="E10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1" i="2"/>
  <c r="K21" i="2"/>
  <c r="J21" i="2"/>
  <c r="I21" i="2"/>
  <c r="H21" i="2"/>
  <c r="G21" i="2"/>
  <c r="F21" i="2"/>
  <c r="E21" i="2"/>
  <c r="L20" i="2"/>
  <c r="K20" i="2"/>
  <c r="J20" i="2"/>
  <c r="I20" i="2"/>
  <c r="H20" i="2"/>
  <c r="G20" i="2"/>
  <c r="F20" i="2"/>
  <c r="E20" i="2"/>
  <c r="L11" i="2"/>
  <c r="K11" i="2"/>
  <c r="J11" i="2"/>
  <c r="I11" i="2"/>
  <c r="H11" i="2"/>
  <c r="G11" i="2"/>
  <c r="F11" i="2"/>
  <c r="K10" i="2"/>
  <c r="J10" i="2"/>
  <c r="I10" i="2"/>
  <c r="H10" i="2"/>
  <c r="G10" i="2"/>
  <c r="F10" i="2"/>
  <c r="K9" i="8" l="1"/>
  <c r="K11" i="8" s="1"/>
  <c r="K8" i="8"/>
  <c r="K10" i="8" l="1"/>
  <c r="L8" i="3" l="1"/>
  <c r="L5" i="3"/>
  <c r="L37" i="2"/>
  <c r="L36" i="2"/>
  <c r="L34" i="2"/>
  <c r="L33" i="2"/>
  <c r="L28" i="2"/>
  <c r="L25" i="2"/>
  <c r="L18" i="2"/>
  <c r="L15" i="2"/>
  <c r="L8" i="2"/>
  <c r="L5" i="2"/>
  <c r="L35" i="2" l="1"/>
  <c r="L40" i="2"/>
  <c r="L41" i="2"/>
  <c r="L38" i="2"/>
  <c r="J9" i="8" l="1"/>
  <c r="J11" i="8" s="1"/>
  <c r="J8" i="8"/>
  <c r="K8" i="3"/>
  <c r="K5" i="3"/>
  <c r="K37" i="2"/>
  <c r="K36" i="2"/>
  <c r="K34" i="2"/>
  <c r="K33" i="2"/>
  <c r="K28" i="2"/>
  <c r="K25" i="2"/>
  <c r="K18" i="2"/>
  <c r="K15" i="2"/>
  <c r="K8" i="2"/>
  <c r="K5" i="2"/>
  <c r="K41" i="2" l="1"/>
  <c r="J10" i="8"/>
  <c r="K38" i="2"/>
  <c r="K40" i="2"/>
  <c r="K35" i="2"/>
  <c r="I9" i="8"/>
  <c r="I10" i="8" s="1"/>
  <c r="I8" i="8"/>
  <c r="I11" i="8" l="1"/>
  <c r="H9" i="8"/>
  <c r="H11" i="8" s="1"/>
  <c r="H8" i="8"/>
  <c r="J8" i="3"/>
  <c r="J5" i="3"/>
  <c r="J37" i="2"/>
  <c r="J36" i="2"/>
  <c r="J34" i="2"/>
  <c r="J33" i="2"/>
  <c r="J28" i="2"/>
  <c r="J25" i="2"/>
  <c r="J18" i="2"/>
  <c r="J15" i="2"/>
  <c r="J8" i="2"/>
  <c r="J5" i="2"/>
  <c r="J35" i="2" l="1"/>
  <c r="H10" i="8"/>
  <c r="J38" i="2"/>
  <c r="J40" i="2"/>
  <c r="J41" i="2"/>
  <c r="G9" i="8"/>
  <c r="G11" i="8" s="1"/>
  <c r="G8" i="8"/>
  <c r="G18" i="4"/>
  <c r="H18" i="4"/>
  <c r="I8" i="3"/>
  <c r="I5" i="3"/>
  <c r="I37" i="2"/>
  <c r="I36" i="2"/>
  <c r="I34" i="2"/>
  <c r="I33" i="2"/>
  <c r="I28" i="2"/>
  <c r="I25" i="2"/>
  <c r="I18" i="2"/>
  <c r="I15" i="2"/>
  <c r="I8" i="2"/>
  <c r="I5" i="2"/>
  <c r="I40" i="2" l="1"/>
  <c r="G10" i="8"/>
  <c r="I41" i="2"/>
  <c r="I35" i="2"/>
  <c r="I38" i="2"/>
  <c r="H33" i="4" l="1"/>
  <c r="G33" i="4"/>
  <c r="H8" i="3" l="1"/>
  <c r="H5" i="3"/>
  <c r="H37" i="2"/>
  <c r="H36" i="2"/>
  <c r="H34" i="2"/>
  <c r="H33" i="2"/>
  <c r="H28" i="2"/>
  <c r="H25" i="2"/>
  <c r="H18" i="2"/>
  <c r="H15" i="2"/>
  <c r="H8" i="2"/>
  <c r="H5" i="2"/>
  <c r="H40" i="2" l="1"/>
  <c r="H35" i="2"/>
  <c r="H41" i="2"/>
  <c r="H38" i="2"/>
  <c r="G8" i="3"/>
  <c r="G5" i="3"/>
  <c r="G8" i="2"/>
  <c r="G5" i="2"/>
  <c r="G37" i="2"/>
  <c r="G36" i="2"/>
  <c r="G34" i="2"/>
  <c r="G33" i="2"/>
  <c r="G28" i="2"/>
  <c r="G25" i="2"/>
  <c r="G18" i="2"/>
  <c r="G15" i="2"/>
  <c r="F9" i="8"/>
  <c r="F10" i="8" s="1"/>
  <c r="F8" i="8"/>
  <c r="E8" i="8"/>
  <c r="E8" i="3"/>
  <c r="E5" i="3"/>
  <c r="E37" i="2"/>
  <c r="E36" i="2"/>
  <c r="E34" i="2"/>
  <c r="E33" i="2"/>
  <c r="E28" i="2"/>
  <c r="E25" i="2"/>
  <c r="E18" i="2"/>
  <c r="E15" i="2"/>
  <c r="E8" i="2"/>
  <c r="E5" i="2"/>
  <c r="D9" i="8"/>
  <c r="D10" i="8" s="1"/>
  <c r="D8" i="8"/>
  <c r="F8" i="3"/>
  <c r="F5" i="3"/>
  <c r="F37" i="2"/>
  <c r="F36" i="2"/>
  <c r="F34" i="2"/>
  <c r="F33" i="2"/>
  <c r="F28" i="2"/>
  <c r="F25" i="2"/>
  <c r="F18" i="2"/>
  <c r="F15" i="2"/>
  <c r="F8" i="2"/>
  <c r="F5" i="2"/>
  <c r="E9" i="8"/>
  <c r="E11" i="8" s="1"/>
  <c r="F40" i="2" l="1"/>
  <c r="F11" i="8"/>
  <c r="D11" i="8"/>
  <c r="G41" i="2"/>
  <c r="E40" i="2"/>
  <c r="G40" i="2"/>
  <c r="F35" i="2"/>
  <c r="E35" i="2"/>
  <c r="E10" i="8"/>
  <c r="F38" i="2"/>
  <c r="F41" i="2"/>
  <c r="G38" i="2"/>
  <c r="E41" i="2"/>
  <c r="G35" i="2"/>
  <c r="E38" i="2"/>
</calcChain>
</file>

<file path=xl/sharedStrings.xml><?xml version="1.0" encoding="utf-8"?>
<sst xmlns="http://schemas.openxmlformats.org/spreadsheetml/2006/main" count="364" uniqueCount="128">
  <si>
    <t>1.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</si>
  <si>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</si>
  <si>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</si>
  <si>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</si>
  <si>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</si>
  <si>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</si>
  <si>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</si>
  <si>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</si>
  <si>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EUR/Kg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</si>
  <si>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</si>
  <si>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</si>
  <si>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</si>
  <si>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</si>
  <si>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</si>
  <si>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</si>
  <si>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Angola</t>
  </si>
  <si>
    <t>Itália</t>
  </si>
  <si>
    <t>Cabo Verde</t>
  </si>
  <si>
    <t>França</t>
  </si>
  <si>
    <t>TOTAL</t>
  </si>
  <si>
    <t>Rubrica</t>
  </si>
  <si>
    <t>Consumo Humano</t>
  </si>
  <si>
    <t>Consumo Humano per capita</t>
  </si>
  <si>
    <t>Kg/habitante/ano</t>
  </si>
  <si>
    <t>Grau de Auto-Aprovisionamento</t>
  </si>
  <si>
    <t>%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</si>
  <si>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</si>
  <si>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</si>
  <si>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</si>
  <si>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</si>
  <si>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</si>
  <si>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</si>
  <si>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</si>
  <si>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</si>
  <si>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</si>
  <si>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</si>
  <si>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</si>
  <si>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</si>
  <si>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 xml:space="preserve">Carne de Aves - Comércio Internacional </t>
  </si>
  <si>
    <t>Carne, Pedaços e Miudezas de Peru</t>
  </si>
  <si>
    <t>Total da Carne de Aves</t>
  </si>
  <si>
    <t xml:space="preserve">Carne de Aves - Principais destinos das Saídas </t>
  </si>
  <si>
    <t>Carne de Peru</t>
  </si>
  <si>
    <t>Carne de Pato</t>
  </si>
  <si>
    <t>Carne de Aves - Produção</t>
  </si>
  <si>
    <t>Gabão</t>
  </si>
  <si>
    <t>Luxemburgo</t>
  </si>
  <si>
    <t>Carne, Pedaços e Miudezas de Galináceos</t>
  </si>
  <si>
    <t>Carne de Galináceos</t>
  </si>
  <si>
    <t>Carne de Aves - Balanço de Aprovisionamento INE</t>
  </si>
  <si>
    <t>Carne de Aves - Indicadores de análise do Comércio Internacional</t>
  </si>
  <si>
    <t>Produção Líquida (Abates)</t>
  </si>
  <si>
    <t>2011</t>
  </si>
  <si>
    <t>Fonte:</t>
  </si>
  <si>
    <t>CARNE DE AVES</t>
  </si>
  <si>
    <t>Código NC: 0207</t>
  </si>
  <si>
    <t>2. Destinos das Saídas UE/Países Terceiros</t>
  </si>
  <si>
    <t>Carne de Aves - Destinos das Saídas - UE e Países Terceiros (PT)</t>
  </si>
  <si>
    <t>* dados provisórios</t>
  </si>
  <si>
    <t>Congo</t>
  </si>
  <si>
    <t>Outros países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</si>
  <si>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</si>
  <si>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</si>
  <si>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3. Origens das Entradas e Destinos das Saídas</t>
  </si>
  <si>
    <t>Alemanha</t>
  </si>
  <si>
    <t>Países Baixos</t>
  </si>
  <si>
    <t>Carne de aves - Principais origens das Entradas</t>
  </si>
  <si>
    <t>Guiné-Bissau</t>
  </si>
  <si>
    <t>Polónia</t>
  </si>
  <si>
    <t>UE</t>
  </si>
  <si>
    <t>2012</t>
  </si>
  <si>
    <t>2013</t>
  </si>
  <si>
    <t>Carne de Animais de capoeira total</t>
  </si>
  <si>
    <t>2014</t>
  </si>
  <si>
    <t>2015</t>
  </si>
  <si>
    <r>
      <t>a)</t>
    </r>
    <r>
      <rPr>
        <sz val="8.5"/>
        <rFont val="Arial"/>
        <family val="2"/>
      </rPr>
      <t xml:space="preserve"> Produção líquida acrescida do saldo do comércio externo de animais vivos (exportação - importação), convertido a peso carcaça.</t>
    </r>
  </si>
  <si>
    <r>
      <t>b)</t>
    </r>
    <r>
      <rPr>
        <sz val="8.5"/>
        <rFont val="Arial"/>
        <family val="2"/>
      </rPr>
      <t xml:space="preserve"> Entradas e Saídas totais - incluem animais vivos e carnes (tudo convertido a peso carcaça)</t>
    </r>
  </si>
  <si>
    <t>Carne de Frango</t>
  </si>
  <si>
    <t>Frango industrial</t>
  </si>
  <si>
    <t>Frango campestre</t>
  </si>
  <si>
    <t>n.d.</t>
  </si>
  <si>
    <t>2016</t>
  </si>
  <si>
    <t>Carne, Pedaços e Miudezas de Patos, Gansos e Pintadas</t>
  </si>
  <si>
    <t>Bélgica</t>
  </si>
  <si>
    <t>1. Carne de Galináceos</t>
  </si>
  <si>
    <t>2. Carne de Peru</t>
  </si>
  <si>
    <t>3. Carne de Patos, Gansos e Pintadas</t>
  </si>
  <si>
    <t>2017</t>
  </si>
  <si>
    <t>2018</t>
  </si>
  <si>
    <t>1000 cabeças</t>
  </si>
  <si>
    <t>Efetivo de galinhas</t>
  </si>
  <si>
    <t>Galinhas reprodutoras</t>
  </si>
  <si>
    <t>Galinhas poedeiras</t>
  </si>
  <si>
    <t>Efetivo de peruas</t>
  </si>
  <si>
    <t>Efetivo de patas</t>
  </si>
  <si>
    <t>Efetivo de codornizes</t>
  </si>
  <si>
    <t>Efetivo de Aves</t>
  </si>
  <si>
    <t>Efetivo Total de Aves</t>
  </si>
  <si>
    <t>Frangos de carne (inclui galos)</t>
  </si>
  <si>
    <t>Galinhas poedeiras e reprodutoras</t>
  </si>
  <si>
    <t>Perús</t>
  </si>
  <si>
    <t>Patos</t>
  </si>
  <si>
    <t>Outras aves</t>
  </si>
  <si>
    <t>Número de Explorações com Aves</t>
  </si>
  <si>
    <t>4. Efetivo e Número de Explorações com aves</t>
  </si>
  <si>
    <t>5. Produção</t>
  </si>
  <si>
    <t>6. Balanço de Aprovisionamento INE</t>
  </si>
  <si>
    <t>7. Indicadores de análise do Comércio Internacional</t>
  </si>
  <si>
    <t>Guiné</t>
  </si>
  <si>
    <t>Benim</t>
  </si>
  <si>
    <t>Nº Explorações</t>
  </si>
  <si>
    <t>2020</t>
  </si>
  <si>
    <t>Fonte: INE (Recenseamento  Agrícola e Inquéritos Estruturais)</t>
  </si>
  <si>
    <t>Efetivo de Aves (Avicultura Industrial)</t>
  </si>
  <si>
    <t>Fonte: INE (Inquérito aos aviários de multiplicação e incubadoras - importação e exportação de aves do dia e Inquérito aos aviários de produção de ovos para consumo)</t>
  </si>
  <si>
    <t>Canadá</t>
  </si>
  <si>
    <t>Reino Unido (Irlanda do Norte)</t>
  </si>
  <si>
    <t>Hungria</t>
  </si>
  <si>
    <t>2022*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</si>
  <si>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</si>
  <si>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</si>
  <si>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Produção Indígena Bruta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</si>
  <si>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9"/>
        <color rgb="FF808000"/>
        <rFont val="Arial"/>
        <family val="2"/>
      </rPr>
      <t>3</t>
    </r>
    <r>
      <rPr>
        <sz val="9"/>
        <color rgb="FF808000"/>
        <rFont val="Arial"/>
        <family val="2"/>
      </rPr>
      <t xml:space="preserve"> tonelada</t>
    </r>
  </si>
  <si>
    <r>
      <t xml:space="preserve">Comércio Internacional - Entradas </t>
    </r>
    <r>
      <rPr>
        <b/>
        <vertAlign val="superscript"/>
        <sz val="10"/>
        <color rgb="FF808000"/>
        <rFont val="Arial"/>
        <family val="2"/>
      </rPr>
      <t>b)</t>
    </r>
  </si>
  <si>
    <r>
      <t xml:space="preserve">Comércio Internacional - Saídas </t>
    </r>
    <r>
      <rPr>
        <b/>
        <vertAlign val="superscript"/>
        <sz val="10"/>
        <color rgb="FF808000"/>
        <rFont val="Arial"/>
        <family val="2"/>
      </rPr>
      <t>b)</t>
    </r>
  </si>
  <si>
    <t>atualizado em: set/2023</t>
  </si>
  <si>
    <r>
      <t>Reino Unido</t>
    </r>
    <r>
      <rPr>
        <sz val="10"/>
        <color indexed="19"/>
        <rFont val="Arial"/>
        <family val="2"/>
      </rPr>
      <t xml:space="preserve"> (não inc. Irlanda Norte)</t>
    </r>
  </si>
  <si>
    <t>Congo, República Democrática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</si>
</sst>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</numFmts>
  <fonts count="30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b/>
      <sz val="9"/>
      <color indexed="19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sz val="9.5"/>
      <name val="Arial"/>
      <family val="2"/>
    </font>
    <font>
      <vertAlign val="superscript"/>
      <sz val="8.5"/>
      <name val="Arial"/>
      <family val="2"/>
    </font>
    <font>
      <sz val="8.5"/>
      <name val="Arial"/>
      <family val="2"/>
    </font>
    <font>
      <b/>
      <sz val="13"/>
      <color indexed="56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9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sz val="9"/>
      <color rgb="FF808000"/>
      <name val="Arial"/>
      <family val="2"/>
    </font>
    <font>
      <vertAlign val="superscript"/>
      <sz val="9"/>
      <color rgb="FF808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hair">
        <color theme="9" tint="0.59996337778862885"/>
      </top>
      <bottom style="hair">
        <color theme="9" tint="0.59996337778862885"/>
      </bottom>
      <diagonal/>
    </border>
    <border>
      <left/>
      <right/>
      <top style="hair">
        <color theme="9" tint="0.39994506668294322"/>
      </top>
      <bottom style="hair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/>
      <top/>
      <bottom style="hair">
        <color theme="9" tint="0.39991454817346722"/>
      </bottom>
      <diagonal/>
    </border>
    <border>
      <left/>
      <right/>
      <top style="thin">
        <color indexed="47"/>
      </top>
      <bottom style="hair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indexed="47"/>
      </bottom>
      <diagonal/>
    </border>
    <border>
      <left/>
      <right/>
      <top style="thin">
        <color theme="9" tint="0.39988402966399123"/>
      </top>
      <bottom style="hair">
        <color indexed="47"/>
      </bottom>
      <diagonal/>
    </border>
    <border>
      <left/>
      <right/>
      <top style="thin">
        <color theme="9" tint="0.39988402966399123"/>
      </top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2" fillId="0" borderId="0"/>
    <xf numFmtId="43" fontId="1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3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165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0" fontId="4" fillId="0" borderId="0" xfId="0" quotePrefix="1" applyFont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0" fillId="4" borderId="0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4" borderId="0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0" fontId="6" fillId="3" borderId="0" xfId="0" quotePrefix="1" applyNumberFormat="1" applyFont="1" applyFill="1" applyAlignment="1" applyProtection="1">
      <alignment horizontal="left" vertical="center"/>
    </xf>
    <xf numFmtId="0" fontId="3" fillId="0" borderId="0" xfId="3" quotePrefix="1" applyNumberFormat="1" applyFont="1" applyFill="1" applyBorder="1" applyAlignment="1" applyProtection="1">
      <alignment horizontal="right" vertical="center"/>
    </xf>
    <xf numFmtId="0" fontId="3" fillId="0" borderId="0" xfId="3" applyAlignment="1">
      <alignment horizontal="right"/>
    </xf>
    <xf numFmtId="0" fontId="6" fillId="4" borderId="0" xfId="0" applyNumberFormat="1" applyFont="1" applyFill="1" applyAlignment="1" applyProtection="1">
      <alignment vertical="center"/>
    </xf>
    <xf numFmtId="0" fontId="6" fillId="0" borderId="0" xfId="0" quotePrefix="1" applyNumberFormat="1" applyFont="1" applyFill="1" applyAlignment="1" applyProtection="1">
      <alignment horizontal="left" vertical="center"/>
    </xf>
    <xf numFmtId="0" fontId="11" fillId="3" borderId="0" xfId="0" applyNumberFormat="1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0" fontId="13" fillId="5" borderId="0" xfId="5" applyFont="1" applyFill="1" applyAlignment="1">
      <alignment horizontal="center" vertical="center"/>
    </xf>
    <xf numFmtId="0" fontId="14" fillId="5" borderId="0" xfId="5" applyFont="1" applyFill="1" applyAlignment="1">
      <alignment horizontal="center" vertical="center" wrapText="1"/>
    </xf>
    <xf numFmtId="0" fontId="3" fillId="6" borderId="0" xfId="3" applyNumberFormat="1" applyFont="1" applyFill="1" applyBorder="1" applyAlignment="1" applyProtection="1"/>
    <xf numFmtId="0" fontId="3" fillId="6" borderId="0" xfId="3" applyNumberFormat="1" applyFill="1" applyBorder="1" applyAlignment="1" applyProtection="1"/>
    <xf numFmtId="0" fontId="0" fillId="0" borderId="0" xfId="0" applyAlignment="1">
      <alignment horizontal="right"/>
    </xf>
    <xf numFmtId="0" fontId="1" fillId="2" borderId="0" xfId="4" applyNumberFormat="1" applyFont="1" applyBorder="1" applyAlignment="1" applyProtection="1">
      <alignment horizontal="right" vertical="center" wrapText="1"/>
    </xf>
    <xf numFmtId="0" fontId="6" fillId="7" borderId="4" xfId="0" applyNumberFormat="1" applyFont="1" applyFill="1" applyBorder="1" applyAlignment="1" applyProtection="1">
      <alignment vertical="center"/>
    </xf>
    <xf numFmtId="0" fontId="3" fillId="0" borderId="0" xfId="3" applyNumberFormat="1" applyFill="1" applyBorder="1" applyAlignment="1" applyProtection="1">
      <alignment horizontal="right" vertical="center"/>
    </xf>
    <xf numFmtId="0" fontId="6" fillId="8" borderId="0" xfId="0" applyNumberFormat="1" applyFont="1" applyFill="1" applyAlignment="1" applyProtection="1">
      <alignment vertical="center"/>
    </xf>
    <xf numFmtId="3" fontId="0" fillId="8" borderId="0" xfId="0" applyNumberFormat="1" applyFill="1" applyBorder="1" applyAlignment="1">
      <alignment vertical="center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0" fillId="0" borderId="0" xfId="0" quotePrefix="1" applyFont="1" applyAlignment="1">
      <alignment horizontal="left" vertical="center"/>
    </xf>
    <xf numFmtId="1" fontId="0" fillId="0" borderId="0" xfId="0" applyNumberFormat="1"/>
    <xf numFmtId="3" fontId="17" fillId="7" borderId="6" xfId="0" applyNumberFormat="1" applyFont="1" applyFill="1" applyBorder="1" applyAlignment="1">
      <alignment vertical="center"/>
    </xf>
    <xf numFmtId="3" fontId="17" fillId="3" borderId="4" xfId="0" applyNumberFormat="1" applyFont="1" applyFill="1" applyBorder="1" applyAlignment="1">
      <alignment vertical="center"/>
    </xf>
    <xf numFmtId="0" fontId="6" fillId="4" borderId="0" xfId="0" quotePrefix="1" applyNumberFormat="1" applyFont="1" applyFill="1" applyAlignment="1" applyProtection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20" fillId="0" borderId="0" xfId="0" applyFont="1" applyAlignment="1">
      <alignment vertical="center"/>
    </xf>
    <xf numFmtId="3" fontId="0" fillId="7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3" xfId="0" applyBorder="1"/>
    <xf numFmtId="3" fontId="0" fillId="0" borderId="9" xfId="0" applyNumberFormat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0" fillId="0" borderId="0" xfId="0" applyBorder="1"/>
    <xf numFmtId="164" fontId="0" fillId="3" borderId="2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5" fillId="0" borderId="0" xfId="4" applyNumberFormat="1" applyFont="1" applyFill="1" applyBorder="1" applyProtection="1">
      <alignment horizontal="center" vertical="center"/>
    </xf>
    <xf numFmtId="0" fontId="1" fillId="0" borderId="0" xfId="4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4" fillId="0" borderId="8" xfId="0" quotePrefix="1" applyFont="1" applyBorder="1" applyAlignment="1">
      <alignment horizontal="left" vertical="center"/>
    </xf>
    <xf numFmtId="0" fontId="5" fillId="0" borderId="8" xfId="4" applyNumberFormat="1" applyFont="1" applyFill="1" applyBorder="1" applyProtection="1">
      <alignment horizontal="center" vertical="center"/>
    </xf>
    <xf numFmtId="0" fontId="1" fillId="0" borderId="8" xfId="4" applyNumberFormat="1" applyFont="1" applyFill="1" applyBorder="1" applyAlignment="1" applyProtection="1">
      <alignment horizontal="right" vertical="center"/>
    </xf>
    <xf numFmtId="0" fontId="21" fillId="0" borderId="0" xfId="0" quotePrefix="1" applyFont="1" applyAlignment="1">
      <alignment horizontal="left" vertical="center"/>
    </xf>
    <xf numFmtId="3" fontId="0" fillId="7" borderId="0" xfId="0" applyNumberFormat="1" applyFill="1" applyBorder="1" applyAlignment="1">
      <alignment horizontal="right" vertical="center"/>
    </xf>
    <xf numFmtId="3" fontId="0" fillId="4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horizontal="right" vertical="center"/>
    </xf>
    <xf numFmtId="3" fontId="0" fillId="7" borderId="15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3" fillId="6" borderId="0" xfId="3" quotePrefix="1" applyNumberFormat="1" applyFill="1" applyBorder="1" applyAlignment="1" applyProtection="1">
      <alignment horizontal="left"/>
    </xf>
    <xf numFmtId="0" fontId="22" fillId="0" borderId="0" xfId="0" applyFont="1" applyFill="1" applyBorder="1" applyAlignment="1">
      <alignment vertical="top"/>
    </xf>
    <xf numFmtId="0" fontId="0" fillId="0" borderId="0" xfId="0" applyFill="1" applyBorder="1"/>
    <xf numFmtId="1" fontId="23" fillId="0" borderId="0" xfId="0" applyNumberFormat="1" applyFont="1" applyFill="1" applyBorder="1" applyAlignment="1">
      <alignment horizontal="right" vertical="top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/>
    <xf numFmtId="3" fontId="0" fillId="0" borderId="17" xfId="0" applyNumberFormat="1" applyBorder="1" applyAlignment="1">
      <alignment vertical="center"/>
    </xf>
    <xf numFmtId="166" fontId="0" fillId="0" borderId="0" xfId="6" applyNumberFormat="1" applyFont="1"/>
    <xf numFmtId="0" fontId="18" fillId="0" borderId="0" xfId="0" applyFont="1" applyFill="1" applyBorder="1" applyAlignment="1">
      <alignment horizontal="left" vertical="center"/>
    </xf>
    <xf numFmtId="166" fontId="0" fillId="0" borderId="0" xfId="6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25" fillId="0" borderId="1" xfId="1" applyNumberFormat="1" applyFont="1" applyFill="1" applyBorder="1" applyAlignment="1" applyProtection="1">
      <alignment horizontal="center" vertical="center"/>
    </xf>
    <xf numFmtId="0" fontId="24" fillId="3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0" xfId="1" applyNumberFormat="1" applyFont="1" applyFill="1" applyBorder="1" applyProtection="1">
      <alignment vertical="center"/>
    </xf>
    <xf numFmtId="0" fontId="25" fillId="0" borderId="0" xfId="0" applyFont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5" fillId="3" borderId="1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Border="1"/>
    <xf numFmtId="0" fontId="25" fillId="0" borderId="14" xfId="1" applyNumberFormat="1" applyFont="1" applyFill="1" applyBorder="1" applyProtection="1">
      <alignment vertical="center"/>
    </xf>
    <xf numFmtId="0" fontId="25" fillId="0" borderId="3" xfId="0" applyFont="1" applyBorder="1"/>
    <xf numFmtId="0" fontId="25" fillId="0" borderId="0" xfId="1" applyNumberFormat="1" applyFont="1" applyFill="1" applyProtection="1">
      <alignment vertical="center"/>
    </xf>
    <xf numFmtId="0" fontId="25" fillId="3" borderId="2" xfId="0" applyFont="1" applyFill="1" applyBorder="1" applyAlignment="1">
      <alignment vertical="center"/>
    </xf>
    <xf numFmtId="0" fontId="24" fillId="4" borderId="0" xfId="0" quotePrefix="1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left" vertical="center" indent="3"/>
    </xf>
    <xf numFmtId="0" fontId="25" fillId="0" borderId="0" xfId="0" applyFont="1" applyFill="1" applyBorder="1" applyAlignment="1">
      <alignment horizontal="center" vertical="center"/>
    </xf>
    <xf numFmtId="0" fontId="24" fillId="0" borderId="16" xfId="0" quotePrefix="1" applyFont="1" applyFill="1" applyBorder="1" applyAlignment="1">
      <alignment horizontal="left" vertical="center" indent="3"/>
    </xf>
    <xf numFmtId="0" fontId="25" fillId="0" borderId="16" xfId="0" applyFont="1" applyFill="1" applyBorder="1" applyAlignment="1">
      <alignment horizontal="center" vertical="center"/>
    </xf>
    <xf numFmtId="0" fontId="24" fillId="7" borderId="0" xfId="0" quotePrefix="1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center" vertical="center"/>
    </xf>
    <xf numFmtId="0" fontId="24" fillId="0" borderId="7" xfId="0" quotePrefix="1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center" vertical="center"/>
    </xf>
    <xf numFmtId="0" fontId="24" fillId="4" borderId="15" xfId="0" quotePrefix="1" applyFont="1" applyFill="1" applyBorder="1" applyAlignment="1">
      <alignment horizontal="left" vertical="center"/>
    </xf>
    <xf numFmtId="0" fontId="25" fillId="4" borderId="15" xfId="0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left" vertical="center"/>
    </xf>
    <xf numFmtId="0" fontId="24" fillId="7" borderId="15" xfId="0" quotePrefix="1" applyFont="1" applyFill="1" applyBorder="1" applyAlignment="1">
      <alignment horizontal="left" vertical="center"/>
    </xf>
    <xf numFmtId="0" fontId="25" fillId="7" borderId="15" xfId="0" applyFont="1" applyFill="1" applyBorder="1" applyAlignment="1">
      <alignment horizontal="center" vertical="center"/>
    </xf>
    <xf numFmtId="0" fontId="24" fillId="4" borderId="0" xfId="0" quotePrefix="1" applyFont="1" applyFill="1" applyBorder="1" applyAlignment="1">
      <alignment horizontal="left" vertical="center" indent="2"/>
    </xf>
    <xf numFmtId="0" fontId="24" fillId="0" borderId="0" xfId="0" quotePrefix="1" applyFont="1" applyFill="1" applyBorder="1" applyAlignment="1">
      <alignment horizontal="left" vertical="center" indent="4"/>
    </xf>
    <xf numFmtId="0" fontId="24" fillId="0" borderId="0" xfId="0" quotePrefix="1" applyFont="1" applyFill="1" applyBorder="1" applyAlignment="1">
      <alignment horizontal="left" vertical="center" indent="6"/>
    </xf>
    <xf numFmtId="0" fontId="24" fillId="7" borderId="0" xfId="0" quotePrefix="1" applyFont="1" applyFill="1" applyBorder="1" applyAlignment="1">
      <alignment horizontal="left" vertical="center" indent="2"/>
    </xf>
    <xf numFmtId="0" fontId="24" fillId="0" borderId="17" xfId="0" quotePrefix="1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5" xfId="0" quotePrefix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quotePrefix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8" fillId="0" borderId="9" xfId="0" quotePrefix="1" applyFont="1" applyBorder="1" applyAlignment="1">
      <alignment horizontal="left" wrapText="1"/>
    </xf>
    <xf numFmtId="0" fontId="18" fillId="0" borderId="0" xfId="0" quotePrefix="1" applyFont="1" applyBorder="1" applyAlignment="1">
      <alignment horizontal="left" wrapText="1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Vírgula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</a:t>
            </a:r>
            <a:r>
              <a:rPr lang="pt-PT" baseline="0"/>
              <a:t> de Galináceos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3109661292338456"/>
          <c:y val="2.909888099649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4313719616569671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1.5211801705907981</c:v>
                </c:pt>
                <c:pt idx="1">
                  <c:v>1.594232415904028</c:v>
                </c:pt>
                <c:pt idx="2">
                  <c:v>1.5896136141006891</c:v>
                </c:pt>
                <c:pt idx="3">
                  <c:v>1.6447460014735276</c:v>
                </c:pt>
                <c:pt idx="4">
                  <c:v>1.6234514250518051</c:v>
                </c:pt>
                <c:pt idx="5">
                  <c:v>1.6442998238178701</c:v>
                </c:pt>
                <c:pt idx="6">
                  <c:v>1.561840589099331</c:v>
                </c:pt>
                <c:pt idx="7">
                  <c:v>1.6403264447437149</c:v>
                </c:pt>
                <c:pt idx="8">
                  <c:v>1.851962254750497</c:v>
                </c:pt>
                <c:pt idx="9">
                  <c:v>1.8767551180012205</c:v>
                </c:pt>
                <c:pt idx="10">
                  <c:v>1.7813485435743104</c:v>
                </c:pt>
                <c:pt idx="11">
                  <c:v>1.9043593582598015</c:v>
                </c:pt>
                <c:pt idx="12">
                  <c:v>2.6148230606831637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0">
                  <c:v>1.6021712022359833</c:v>
                </c:pt>
                <c:pt idx="1">
                  <c:v>1.3861887033921234</c:v>
                </c:pt>
                <c:pt idx="2">
                  <c:v>1.3769306534930223</c:v>
                </c:pt>
                <c:pt idx="3">
                  <c:v>1.5202195513365817</c:v>
                </c:pt>
                <c:pt idx="4">
                  <c:v>1.5236016868062816</c:v>
                </c:pt>
                <c:pt idx="5">
                  <c:v>1.6318007621937147</c:v>
                </c:pt>
                <c:pt idx="6">
                  <c:v>1.3056782360732555</c:v>
                </c:pt>
                <c:pt idx="7">
                  <c:v>1.3487461072368687</c:v>
                </c:pt>
                <c:pt idx="8">
                  <c:v>1.3783204763397361</c:v>
                </c:pt>
                <c:pt idx="9">
                  <c:v>1.3261113404867804</c:v>
                </c:pt>
                <c:pt idx="10">
                  <c:v>1.3205348704182194</c:v>
                </c:pt>
                <c:pt idx="11">
                  <c:v>1.3867497155238395</c:v>
                </c:pt>
                <c:pt idx="12">
                  <c:v>1.7953839499813831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4634144"/>
        <c:axId val="-284629792"/>
      </c:lineChart>
      <c:catAx>
        <c:axId val="-2846341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46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6297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4634144"/>
        <c:crosses val="autoZero"/>
        <c:crossBetween val="between"/>
        <c:majorUnit val="0.5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664352069639018E-2"/>
          <c:y val="0.90016992095641224"/>
          <c:w val="0.82678867360010044"/>
          <c:h val="8.293427910746287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Carne de Peru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64639357028"/>
          <c:y val="1.6406195467013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489285189891647"/>
          <c:w val="0.86536456704844966"/>
          <c:h val="0.64809878818339195"/>
        </c:manualLayout>
      </c:layout>
      <c:lineChart>
        <c:grouping val="standard"/>
        <c:varyColors val="0"/>
        <c:ser>
          <c:idx val="1"/>
          <c:order val="0"/>
          <c:tx>
            <c:strRef>
              <c:f>'7'!$B$20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'7'!$D$20:$P$20</c:f>
              <c:numCache>
                <c:formatCode>#\ ##0.0</c:formatCode>
                <c:ptCount val="13"/>
                <c:pt idx="0">
                  <c:v>75.801249954780701</c:v>
                </c:pt>
                <c:pt idx="1">
                  <c:v>76.25210087713873</c:v>
                </c:pt>
                <c:pt idx="2">
                  <c:v>79.80722261418164</c:v>
                </c:pt>
                <c:pt idx="3">
                  <c:v>71.807277273130836</c:v>
                </c:pt>
                <c:pt idx="4">
                  <c:v>63.942337325197329</c:v>
                </c:pt>
                <c:pt idx="5">
                  <c:v>62.736412241990081</c:v>
                </c:pt>
                <c:pt idx="6">
                  <c:v>61.44477635217941</c:v>
                </c:pt>
                <c:pt idx="7">
                  <c:v>67.472849737170066</c:v>
                </c:pt>
                <c:pt idx="8">
                  <c:v>70.263797677223835</c:v>
                </c:pt>
                <c:pt idx="9">
                  <c:v>70.072353174817266</c:v>
                </c:pt>
                <c:pt idx="10">
                  <c:v>73.867168647283904</c:v>
                </c:pt>
                <c:pt idx="11">
                  <c:v>78.143335659388185</c:v>
                </c:pt>
                <c:pt idx="12">
                  <c:v>79.651006584635681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'7'!$B$21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'7'!$D$21:$P$21</c:f>
              <c:numCache>
                <c:formatCode>#\ ##0.0</c:formatCode>
                <c:ptCount val="13"/>
                <c:pt idx="0">
                  <c:v>71.849413682718861</c:v>
                </c:pt>
                <c:pt idx="1">
                  <c:v>69.97656345582412</c:v>
                </c:pt>
                <c:pt idx="2">
                  <c:v>71.974770894515387</c:v>
                </c:pt>
                <c:pt idx="3">
                  <c:v>65.709017944529236</c:v>
                </c:pt>
                <c:pt idx="4">
                  <c:v>58.017151036196694</c:v>
                </c:pt>
                <c:pt idx="5">
                  <c:v>56.594909412894076</c:v>
                </c:pt>
                <c:pt idx="6">
                  <c:v>56.199372378325187</c:v>
                </c:pt>
                <c:pt idx="7">
                  <c:v>60.315053031731082</c:v>
                </c:pt>
                <c:pt idx="8">
                  <c:v>63.748526125456692</c:v>
                </c:pt>
                <c:pt idx="9">
                  <c:v>63.799059385046085</c:v>
                </c:pt>
                <c:pt idx="10">
                  <c:v>66.288397334117562</c:v>
                </c:pt>
                <c:pt idx="11">
                  <c:v>67.167169585068677</c:v>
                </c:pt>
                <c:pt idx="12">
                  <c:v>67.262756404201497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1051616"/>
        <c:axId val="-281057056"/>
      </c:lineChart>
      <c:catAx>
        <c:axId val="-2810516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5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10570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51616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baseline="0">
                <a:effectLst/>
              </a:rPr>
              <a:t>Carne de Patos, Gansos e Pintadas - Produção, Importação, Exportação  e Consumo Aparente </a:t>
            </a:r>
            <a:r>
              <a:rPr lang="pt-PT" sz="1200" b="0" i="0" baseline="0">
                <a:effectLst/>
              </a:rPr>
              <a:t>(t)</a:t>
            </a:r>
            <a:endParaRPr lang="pt-PT" sz="1000">
              <a:effectLst/>
            </a:endParaRPr>
          </a:p>
        </c:rich>
      </c:tx>
      <c:layout>
        <c:manualLayout>
          <c:xMode val="edge"/>
          <c:yMode val="edge"/>
          <c:x val="0.14789645789689132"/>
          <c:y val="1.0482385354004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3278904975434542"/>
          <c:h val="0.683609935931556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'7'!$B$25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'7'!$D$25:$P$25</c:f>
              <c:numCache>
                <c:formatCode>#,##0</c:formatCode>
                <c:ptCount val="13"/>
                <c:pt idx="0">
                  <c:v>2602.4740000000002</c:v>
                </c:pt>
                <c:pt idx="1">
                  <c:v>2364.35</c:v>
                </c:pt>
                <c:pt idx="2">
                  <c:v>2271.7460000000001</c:v>
                </c:pt>
                <c:pt idx="3">
                  <c:v>2049.6770000000001</c:v>
                </c:pt>
                <c:pt idx="4">
                  <c:v>2189.4830000000002</c:v>
                </c:pt>
                <c:pt idx="5">
                  <c:v>2115.6590000000001</c:v>
                </c:pt>
                <c:pt idx="6">
                  <c:v>1711.067</c:v>
                </c:pt>
                <c:pt idx="7">
                  <c:v>1686.5930000000001</c:v>
                </c:pt>
                <c:pt idx="8">
                  <c:v>2244.2710000000002</c:v>
                </c:pt>
                <c:pt idx="9">
                  <c:v>2013.48</c:v>
                </c:pt>
                <c:pt idx="10">
                  <c:v>1487.703</c:v>
                </c:pt>
                <c:pt idx="11">
                  <c:v>1395.3030000000001</c:v>
                </c:pt>
                <c:pt idx="12">
                  <c:v>2090.0160000000001</c:v>
                </c:pt>
              </c:numCache>
            </c:numRef>
          </c:val>
        </c:ser>
        <c:ser>
          <c:idx val="2"/>
          <c:order val="2"/>
          <c:tx>
            <c:strRef>
              <c:f>'7'!$B$26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'7'!$D$26:$P$26</c:f>
              <c:numCache>
                <c:formatCode>#,##0</c:formatCode>
                <c:ptCount val="13"/>
                <c:pt idx="0">
                  <c:v>949.53899999999999</c:v>
                </c:pt>
                <c:pt idx="1">
                  <c:v>1786.1969999999999</c:v>
                </c:pt>
                <c:pt idx="2">
                  <c:v>1103.1990000000001</c:v>
                </c:pt>
                <c:pt idx="3">
                  <c:v>1092.0920000000001</c:v>
                </c:pt>
                <c:pt idx="4">
                  <c:v>1594.5119999999999</c:v>
                </c:pt>
                <c:pt idx="5">
                  <c:v>1249.5889999999999</c:v>
                </c:pt>
                <c:pt idx="6">
                  <c:v>1629.711</c:v>
                </c:pt>
                <c:pt idx="7">
                  <c:v>2118.7979999999998</c:v>
                </c:pt>
                <c:pt idx="8">
                  <c:v>1753.114</c:v>
                </c:pt>
                <c:pt idx="9">
                  <c:v>2059.3339999999998</c:v>
                </c:pt>
                <c:pt idx="10">
                  <c:v>1967.34</c:v>
                </c:pt>
                <c:pt idx="11">
                  <c:v>2813.7289999999998</c:v>
                </c:pt>
                <c:pt idx="12">
                  <c:v>1779.8710000000001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1056512"/>
        <c:axId val="-281058688"/>
      </c:barChart>
      <c:lineChart>
        <c:grouping val="standard"/>
        <c:varyColors val="0"/>
        <c:ser>
          <c:idx val="1"/>
          <c:order val="0"/>
          <c:tx>
            <c:strRef>
              <c:f>'7'!$B$24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'7'!$D$24:$P$24</c:f>
              <c:numCache>
                <c:formatCode>#,##0</c:formatCode>
                <c:ptCount val="13"/>
                <c:pt idx="0">
                  <c:v>9835</c:v>
                </c:pt>
                <c:pt idx="1">
                  <c:v>9364</c:v>
                </c:pt>
                <c:pt idx="2">
                  <c:v>8303</c:v>
                </c:pt>
                <c:pt idx="3">
                  <c:v>8489</c:v>
                </c:pt>
                <c:pt idx="4">
                  <c:v>10211</c:v>
                </c:pt>
                <c:pt idx="5">
                  <c:v>10189</c:v>
                </c:pt>
                <c:pt idx="6">
                  <c:v>10660</c:v>
                </c:pt>
                <c:pt idx="7">
                  <c:v>10573</c:v>
                </c:pt>
                <c:pt idx="8">
                  <c:v>11332</c:v>
                </c:pt>
                <c:pt idx="9">
                  <c:v>11265</c:v>
                </c:pt>
                <c:pt idx="10">
                  <c:v>10305.309326072309</c:v>
                </c:pt>
                <c:pt idx="11">
                  <c:v>10419.864262467921</c:v>
                </c:pt>
                <c:pt idx="12">
                  <c:v>10298.114007503962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'7'!$B$29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'7'!$D$29:$P$29</c:f>
              <c:numCache>
                <c:formatCode>#,##0</c:formatCode>
                <c:ptCount val="13"/>
                <c:pt idx="0">
                  <c:v>11487.934999999999</c:v>
                </c:pt>
                <c:pt idx="1">
                  <c:v>9942.1530000000002</c:v>
                </c:pt>
                <c:pt idx="2">
                  <c:v>9471.5469999999987</c:v>
                </c:pt>
                <c:pt idx="3">
                  <c:v>9446.5849999999991</c:v>
                </c:pt>
                <c:pt idx="4">
                  <c:v>10805.971</c:v>
                </c:pt>
                <c:pt idx="5">
                  <c:v>11055.07</c:v>
                </c:pt>
                <c:pt idx="6">
                  <c:v>10741.356</c:v>
                </c:pt>
                <c:pt idx="7">
                  <c:v>10140.795000000002</c:v>
                </c:pt>
                <c:pt idx="8">
                  <c:v>11823.157000000001</c:v>
                </c:pt>
                <c:pt idx="9">
                  <c:v>11219.146000000001</c:v>
                </c:pt>
                <c:pt idx="10">
                  <c:v>9825.6723260723084</c:v>
                </c:pt>
                <c:pt idx="11">
                  <c:v>9001.438262467922</c:v>
                </c:pt>
                <c:pt idx="12">
                  <c:v>10608.259007503962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1056512"/>
        <c:axId val="-281058688"/>
      </c:lineChart>
      <c:catAx>
        <c:axId val="-2810565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105868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5651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50408148533E-2"/>
          <c:y val="0.9057391304347826"/>
          <c:w val="0.89999996165047169"/>
          <c:h val="6.453046342616737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Carne de Patos, Gansos e Pintadas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64639357028"/>
          <c:y val="1.6406195467013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489285189891647"/>
          <c:w val="0.86536456704844966"/>
          <c:h val="0.64809878818339195"/>
        </c:manualLayout>
      </c:layout>
      <c:lineChart>
        <c:grouping val="standard"/>
        <c:varyColors val="0"/>
        <c:ser>
          <c:idx val="1"/>
          <c:order val="0"/>
          <c:tx>
            <c:strRef>
              <c:f>'7'!$B$30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'7'!$D$30:$P$30</c:f>
              <c:numCache>
                <c:formatCode>#\ ##0.0</c:formatCode>
                <c:ptCount val="13"/>
                <c:pt idx="0">
                  <c:v>85.611556820264042</c:v>
                </c:pt>
                <c:pt idx="1">
                  <c:v>94.184830991838481</c:v>
                </c:pt>
                <c:pt idx="2">
                  <c:v>87.662553962937636</c:v>
                </c:pt>
                <c:pt idx="3">
                  <c:v>89.863162190357698</c:v>
                </c:pt>
                <c:pt idx="4">
                  <c:v>94.494053334031719</c:v>
                </c:pt>
                <c:pt idx="5">
                  <c:v>92.165856932611007</c:v>
                </c:pt>
                <c:pt idx="6">
                  <c:v>99.242590972685392</c:v>
                </c:pt>
                <c:pt idx="7">
                  <c:v>104.26204257161295</c:v>
                </c:pt>
                <c:pt idx="8">
                  <c:v>95.845804974086008</c:v>
                </c:pt>
                <c:pt idx="9">
                  <c:v>100.40871203565762</c:v>
                </c:pt>
                <c:pt idx="10">
                  <c:v>104.88146748724043</c:v>
                </c:pt>
                <c:pt idx="11">
                  <c:v>115.75777068776019</c:v>
                </c:pt>
                <c:pt idx="12">
                  <c:v>97.076381715599013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'7'!$B$31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'7'!$D$31:$P$31</c:f>
              <c:numCache>
                <c:formatCode>#\ ##0.0</c:formatCode>
                <c:ptCount val="13"/>
                <c:pt idx="0">
                  <c:v>77.34602432900256</c:v>
                </c:pt>
                <c:pt idx="1">
                  <c:v>76.21893366557525</c:v>
                </c:pt>
                <c:pt idx="2">
                  <c:v>76.015048016971249</c:v>
                </c:pt>
                <c:pt idx="3">
                  <c:v>78.302455331741584</c:v>
                </c:pt>
                <c:pt idx="4">
                  <c:v>79.738211401825893</c:v>
                </c:pt>
                <c:pt idx="5">
                  <c:v>80.862545420336545</c:v>
                </c:pt>
                <c:pt idx="6">
                  <c:v>84.070288704703586</c:v>
                </c:pt>
                <c:pt idx="7">
                  <c:v>83.368236908447514</c:v>
                </c:pt>
                <c:pt idx="8">
                  <c:v>81.018005596982263</c:v>
                </c:pt>
                <c:pt idx="9">
                  <c:v>82.053179448774443</c:v>
                </c:pt>
                <c:pt idx="10">
                  <c:v>84.859020832066662</c:v>
                </c:pt>
                <c:pt idx="11">
                  <c:v>84.499110483067966</c:v>
                </c:pt>
                <c:pt idx="12">
                  <c:v>80.298218600039974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1047808"/>
        <c:axId val="-281043456"/>
      </c:lineChart>
      <c:catAx>
        <c:axId val="-2810478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4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10434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4780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</a:t>
            </a:r>
            <a:r>
              <a:rPr lang="pt-PT" baseline="0"/>
              <a:t> de Peru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4067169749298078"/>
          <c:y val="1.6977655922263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4032259235202755"/>
          <c:h val="0.64602717580951929"/>
        </c:manualLayout>
      </c:layout>
      <c:lineChart>
        <c:grouping val="standard"/>
        <c:varyColors val="0"/>
        <c:ser>
          <c:idx val="1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</c:formatCode>
                <c:ptCount val="13"/>
                <c:pt idx="0">
                  <c:v>2.7794460935045819</c:v>
                </c:pt>
                <c:pt idx="1">
                  <c:v>3.1457008350725482</c:v>
                </c:pt>
                <c:pt idx="2">
                  <c:v>2.82630610038792</c:v>
                </c:pt>
                <c:pt idx="3">
                  <c:v>2.7379494314572574</c:v>
                </c:pt>
                <c:pt idx="4">
                  <c:v>2.9403397532523083</c:v>
                </c:pt>
                <c:pt idx="5">
                  <c:v>3.1324945005082596</c:v>
                </c:pt>
                <c:pt idx="6">
                  <c:v>2.8363198628758912</c:v>
                </c:pt>
                <c:pt idx="7">
                  <c:v>2.7904036971006572</c:v>
                </c:pt>
                <c:pt idx="8">
                  <c:v>2.9065169732681286</c:v>
                </c:pt>
                <c:pt idx="9">
                  <c:v>3.2156513734981802</c:v>
                </c:pt>
                <c:pt idx="10">
                  <c:v>2.6179259741538705</c:v>
                </c:pt>
                <c:pt idx="11">
                  <c:v>2.7825899509239056</c:v>
                </c:pt>
                <c:pt idx="12">
                  <c:v>3.9215408085778596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</c:formatCode>
                <c:ptCount val="13"/>
                <c:pt idx="0">
                  <c:v>1.100514669979485</c:v>
                </c:pt>
                <c:pt idx="1">
                  <c:v>1.5239349955160373</c:v>
                </c:pt>
                <c:pt idx="2">
                  <c:v>1.3447268378733104</c:v>
                </c:pt>
                <c:pt idx="3">
                  <c:v>1.4432279253856197</c:v>
                </c:pt>
                <c:pt idx="4">
                  <c:v>1.4613035933164373</c:v>
                </c:pt>
                <c:pt idx="5">
                  <c:v>1.4466580541924152</c:v>
                </c:pt>
                <c:pt idx="6">
                  <c:v>1.1163808504294213</c:v>
                </c:pt>
                <c:pt idx="7">
                  <c:v>1.2485025068148741</c:v>
                </c:pt>
                <c:pt idx="8">
                  <c:v>1.1972451295573996</c:v>
                </c:pt>
                <c:pt idx="9">
                  <c:v>1.1832079000778866</c:v>
                </c:pt>
                <c:pt idx="10">
                  <c:v>0.99540758594271106</c:v>
                </c:pt>
                <c:pt idx="11">
                  <c:v>1.2028262105519485</c:v>
                </c:pt>
                <c:pt idx="12">
                  <c:v>1.6398584611856548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4624896"/>
        <c:axId val="-284623264"/>
      </c:lineChart>
      <c:catAx>
        <c:axId val="-2846248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46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62326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46248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664352069639018E-2"/>
          <c:y val="0.90016992095641224"/>
          <c:w val="0.82678867360010044"/>
          <c:h val="8.293427910746287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</a:t>
            </a:r>
            <a:r>
              <a:rPr lang="pt-PT" baseline="0"/>
              <a:t> de Patos, Gansos e Pintadas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3109661292338456"/>
          <c:y val="2.909888099649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5503295649662877"/>
          <c:w val="0.87042259833987512"/>
          <c:h val="0.64451954581360404"/>
        </c:manualLayout>
      </c:layout>
      <c:lineChart>
        <c:grouping val="standard"/>
        <c:varyColors val="0"/>
        <c:ser>
          <c:idx val="1"/>
          <c:order val="0"/>
          <c:tx>
            <c:strRef>
              <c:f>'1'!$B$30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'1'!$E$30:$Q$30</c:f>
              <c:numCache>
                <c:formatCode>0.0</c:formatCode>
                <c:ptCount val="13"/>
                <c:pt idx="0">
                  <c:v>2.7656860356722102</c:v>
                </c:pt>
                <c:pt idx="1">
                  <c:v>2.7483062998287053</c:v>
                </c:pt>
                <c:pt idx="2">
                  <c:v>2.4394399726025706</c:v>
                </c:pt>
                <c:pt idx="3">
                  <c:v>2.6834657363086962</c:v>
                </c:pt>
                <c:pt idx="4">
                  <c:v>2.8269349430893045</c:v>
                </c:pt>
                <c:pt idx="5">
                  <c:v>2.699256354639382</c:v>
                </c:pt>
                <c:pt idx="6">
                  <c:v>2.69126398907816</c:v>
                </c:pt>
                <c:pt idx="7">
                  <c:v>3.2550757651668185</c:v>
                </c:pt>
                <c:pt idx="8">
                  <c:v>2.9214796252324247</c:v>
                </c:pt>
                <c:pt idx="9">
                  <c:v>2.753737807179609</c:v>
                </c:pt>
                <c:pt idx="10">
                  <c:v>2.5820805631231503</c:v>
                </c:pt>
                <c:pt idx="11">
                  <c:v>3.0994321663466642</c:v>
                </c:pt>
                <c:pt idx="12">
                  <c:v>4.1338042388192244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'1'!$B$31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'1'!$E$31:$Q$31</c:f>
              <c:numCache>
                <c:formatCode>0.0</c:formatCode>
                <c:ptCount val="13"/>
                <c:pt idx="0">
                  <c:v>2.1555407413492231</c:v>
                </c:pt>
                <c:pt idx="1">
                  <c:v>1.6377577613219596</c:v>
                </c:pt>
                <c:pt idx="2">
                  <c:v>2.4244610446528685</c:v>
                </c:pt>
                <c:pt idx="3">
                  <c:v>2.2985316255407051</c:v>
                </c:pt>
                <c:pt idx="4">
                  <c:v>2.4229375507992414</c:v>
                </c:pt>
                <c:pt idx="5">
                  <c:v>2.2671734466292515</c:v>
                </c:pt>
                <c:pt idx="6">
                  <c:v>1.9891029759264065</c:v>
                </c:pt>
                <c:pt idx="7">
                  <c:v>2.1607354736034301</c:v>
                </c:pt>
                <c:pt idx="8">
                  <c:v>2.2841806066234143</c:v>
                </c:pt>
                <c:pt idx="9">
                  <c:v>1.6220093486534968</c:v>
                </c:pt>
                <c:pt idx="10">
                  <c:v>1.6674199680787256</c:v>
                </c:pt>
                <c:pt idx="11">
                  <c:v>1.9789734547996629</c:v>
                </c:pt>
                <c:pt idx="12">
                  <c:v>2.3022230262754997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5289712"/>
        <c:axId val="-285288080"/>
      </c:lineChart>
      <c:catAx>
        <c:axId val="-2852897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528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52880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528971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7.2273153642864588E-2"/>
          <c:y val="0.88091449815253664"/>
          <c:w val="0.82678867360010044"/>
          <c:h val="8.293427910746287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</a:t>
            </a:r>
            <a:r>
              <a:rPr lang="pt-PT" baseline="0"/>
              <a:t> de Aves total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3435703419955389"/>
          <c:y val="2.547781268274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486511095204009"/>
          <c:h val="0.67982750187722596"/>
        </c:manualLayout>
      </c:layout>
      <c:lineChart>
        <c:grouping val="standard"/>
        <c:varyColors val="0"/>
        <c:ser>
          <c:idx val="1"/>
          <c:order val="0"/>
          <c:tx>
            <c:strRef>
              <c:f>'1'!$B$40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'1'!$E$40:$Q$40</c:f>
              <c:numCache>
                <c:formatCode>0.0</c:formatCode>
                <c:ptCount val="13"/>
                <c:pt idx="0">
                  <c:v>2.0241582460797534</c:v>
                </c:pt>
                <c:pt idx="1">
                  <c:v>2.1747729858483122</c:v>
                </c:pt>
                <c:pt idx="2">
                  <c:v>2.0499618578359713</c:v>
                </c:pt>
                <c:pt idx="3">
                  <c:v>2.0997682028911644</c:v>
                </c:pt>
                <c:pt idx="4">
                  <c:v>2.2401322812769866</c:v>
                </c:pt>
                <c:pt idx="5">
                  <c:v>2.3305460758219887</c:v>
                </c:pt>
                <c:pt idx="6">
                  <c:v>2.1540503995028004</c:v>
                </c:pt>
                <c:pt idx="7">
                  <c:v>2.1097352486097134</c:v>
                </c:pt>
                <c:pt idx="8">
                  <c:v>2.2273403294894298</c:v>
                </c:pt>
                <c:pt idx="9">
                  <c:v>2.3634178553623024</c:v>
                </c:pt>
                <c:pt idx="10">
                  <c:v>2.1033857115044898</c:v>
                </c:pt>
                <c:pt idx="11">
                  <c:v>2.2335085628863545</c:v>
                </c:pt>
                <c:pt idx="12">
                  <c:v>3.0342279917394124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'1'!$B$41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'1'!$E$41:$Q$41</c:f>
              <c:numCache>
                <c:formatCode>0.0</c:formatCode>
                <c:ptCount val="13"/>
                <c:pt idx="0">
                  <c:v>1.547464090991475</c:v>
                </c:pt>
                <c:pt idx="1">
                  <c:v>1.4388965488998073</c:v>
                </c:pt>
                <c:pt idx="2">
                  <c:v>1.4338597156128865</c:v>
                </c:pt>
                <c:pt idx="3">
                  <c:v>1.5504275072430211</c:v>
                </c:pt>
                <c:pt idx="4">
                  <c:v>1.5828514728134486</c:v>
                </c:pt>
                <c:pt idx="5">
                  <c:v>1.6340465360097831</c:v>
                </c:pt>
                <c:pt idx="6">
                  <c:v>1.3219735789879519</c:v>
                </c:pt>
                <c:pt idx="7">
                  <c:v>1.3786895872724791</c:v>
                </c:pt>
                <c:pt idx="8">
                  <c:v>1.4020201162249688</c:v>
                </c:pt>
                <c:pt idx="9">
                  <c:v>1.325407215210614</c:v>
                </c:pt>
                <c:pt idx="10">
                  <c:v>1.2763720867748596</c:v>
                </c:pt>
                <c:pt idx="11">
                  <c:v>1.3934518082311396</c:v>
                </c:pt>
                <c:pt idx="12">
                  <c:v>1.78546739145823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5300048"/>
        <c:axId val="-714353376"/>
      </c:lineChart>
      <c:catAx>
        <c:axId val="-2853000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71435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43533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53000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664352069639018E-2"/>
          <c:y val="0.90016992095641224"/>
          <c:w val="0.82678867360010044"/>
          <c:h val="8.293427910746287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 de Aves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6550160651985052"/>
          <c:y val="5.4785733393102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7032.1019999999999</c:v>
                </c:pt>
                <c:pt idx="1">
                  <c:v>9946.3140000000003</c:v>
                </c:pt>
                <c:pt idx="2">
                  <c:v>11172.526</c:v>
                </c:pt>
                <c:pt idx="3">
                  <c:v>12183.745000000001</c:v>
                </c:pt>
                <c:pt idx="4">
                  <c:v>12465.537</c:v>
                </c:pt>
                <c:pt idx="5">
                  <c:v>15169.532999999999</c:v>
                </c:pt>
                <c:pt idx="6">
                  <c:v>17929.030999999999</c:v>
                </c:pt>
                <c:pt idx="7">
                  <c:v>30439.078000000001</c:v>
                </c:pt>
                <c:pt idx="8">
                  <c:v>21571.118999999999</c:v>
                </c:pt>
                <c:pt idx="9">
                  <c:v>16001.178</c:v>
                </c:pt>
                <c:pt idx="10">
                  <c:v>12488.736999999999</c:v>
                </c:pt>
                <c:pt idx="11">
                  <c:v>22202.116999999998</c:v>
                </c:pt>
                <c:pt idx="12">
                  <c:v>22298.967000000001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3307.5039999999999</c:v>
                </c:pt>
                <c:pt idx="1">
                  <c:v>7341.8829999999998</c:v>
                </c:pt>
                <c:pt idx="2">
                  <c:v>6711.6880000000001</c:v>
                </c:pt>
                <c:pt idx="3">
                  <c:v>6914.2939999999999</c:v>
                </c:pt>
                <c:pt idx="4">
                  <c:v>7870.915</c:v>
                </c:pt>
                <c:pt idx="5">
                  <c:v>9461.8009999999995</c:v>
                </c:pt>
                <c:pt idx="6">
                  <c:v>9162.6640000000007</c:v>
                </c:pt>
                <c:pt idx="7">
                  <c:v>11587.269</c:v>
                </c:pt>
                <c:pt idx="8">
                  <c:v>12359.8</c:v>
                </c:pt>
                <c:pt idx="9">
                  <c:v>11059.82</c:v>
                </c:pt>
                <c:pt idx="10">
                  <c:v>12090.593999999999</c:v>
                </c:pt>
                <c:pt idx="11">
                  <c:v>14337.1</c:v>
                </c:pt>
                <c:pt idx="12">
                  <c:v>11747.419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4350656"/>
        <c:axId val="-714349568"/>
      </c:lineChart>
      <c:catAx>
        <c:axId val="-7143506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71434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434956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714350656"/>
        <c:crosses val="autoZero"/>
        <c:crossBetween val="between"/>
        <c:majorUnit val="4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90557573047848516"/>
          <c:w val="0.60931738646305567"/>
          <c:h val="8.121016418688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</a:t>
            </a:r>
            <a:r>
              <a:rPr lang="pt-PT" baseline="0"/>
              <a:t> de Aves - Produção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28090776779751647"/>
          <c:y val="1.356951877736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1987987765726348"/>
          <c:w val="0.84214005437184447"/>
          <c:h val="0.68414009242989904"/>
        </c:manualLayout>
      </c:layou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Carne de Galináceos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'5'!$D$3:$P$3</c:f>
              <c:numCache>
                <c:formatCode>#,##0</c:formatCode>
                <c:ptCount val="13"/>
                <c:pt idx="0">
                  <c:v>287084</c:v>
                </c:pt>
                <c:pt idx="1">
                  <c:v>283758</c:v>
                </c:pt>
                <c:pt idx="2">
                  <c:v>282279</c:v>
                </c:pt>
                <c:pt idx="3">
                  <c:v>283803</c:v>
                </c:pt>
                <c:pt idx="4">
                  <c:v>287574</c:v>
                </c:pt>
                <c:pt idx="5">
                  <c:v>300897</c:v>
                </c:pt>
                <c:pt idx="6">
                  <c:v>316877</c:v>
                </c:pt>
                <c:pt idx="7">
                  <c:v>334753</c:v>
                </c:pt>
                <c:pt idx="8">
                  <c:v>324124</c:v>
                </c:pt>
                <c:pt idx="9">
                  <c:v>328826</c:v>
                </c:pt>
                <c:pt idx="10">
                  <c:v>330085</c:v>
                </c:pt>
                <c:pt idx="11">
                  <c:v>332992</c:v>
                </c:pt>
                <c:pt idx="12">
                  <c:v>348271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'5'!$B$7</c:f>
              <c:strCache>
                <c:ptCount val="1"/>
                <c:pt idx="0">
                  <c:v>Carne de Peru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'5'!$D$7:$P$7</c:f>
              <c:numCache>
                <c:formatCode>#,##0</c:formatCode>
                <c:ptCount val="13"/>
                <c:pt idx="0">
                  <c:v>41719</c:v>
                </c:pt>
                <c:pt idx="1">
                  <c:v>40742</c:v>
                </c:pt>
                <c:pt idx="2">
                  <c:v>43506</c:v>
                </c:pt>
                <c:pt idx="3">
                  <c:v>41764</c:v>
                </c:pt>
                <c:pt idx="4">
                  <c:v>39681</c:v>
                </c:pt>
                <c:pt idx="5">
                  <c:v>40754</c:v>
                </c:pt>
                <c:pt idx="6">
                  <c:v>41604</c:v>
                </c:pt>
                <c:pt idx="7">
                  <c:v>43447</c:v>
                </c:pt>
                <c:pt idx="8">
                  <c:v>46689</c:v>
                </c:pt>
                <c:pt idx="9">
                  <c:v>49119</c:v>
                </c:pt>
                <c:pt idx="10">
                  <c:v>52998.666046341437</c:v>
                </c:pt>
                <c:pt idx="11">
                  <c:v>55022.598356097536</c:v>
                </c:pt>
                <c:pt idx="12">
                  <c:v>51251.57791707314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'5'!$B$8</c:f>
              <c:strCache>
                <c:ptCount val="1"/>
                <c:pt idx="0">
                  <c:v>Carne de Pato</c:v>
                </c:pt>
              </c:strCache>
            </c:strRef>
          </c:tx>
          <c:marker>
            <c:symbol val="none"/>
          </c:marker>
          <c:cat>
            <c:strRef>
              <c:f>'5'!$D$2:$P$2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'5'!$D$8:$P$8</c:f>
              <c:numCache>
                <c:formatCode>#,##0</c:formatCode>
                <c:ptCount val="13"/>
                <c:pt idx="0">
                  <c:v>9835</c:v>
                </c:pt>
                <c:pt idx="1">
                  <c:v>9364</c:v>
                </c:pt>
                <c:pt idx="2">
                  <c:v>8303</c:v>
                </c:pt>
                <c:pt idx="3">
                  <c:v>8489</c:v>
                </c:pt>
                <c:pt idx="4">
                  <c:v>10211</c:v>
                </c:pt>
                <c:pt idx="5">
                  <c:v>10189</c:v>
                </c:pt>
                <c:pt idx="6">
                  <c:v>10660</c:v>
                </c:pt>
                <c:pt idx="7">
                  <c:v>10573</c:v>
                </c:pt>
                <c:pt idx="8">
                  <c:v>11332</c:v>
                </c:pt>
                <c:pt idx="9">
                  <c:v>11265</c:v>
                </c:pt>
                <c:pt idx="10">
                  <c:v>10305.309326072309</c:v>
                </c:pt>
                <c:pt idx="11">
                  <c:v>10419.864262467921</c:v>
                </c:pt>
                <c:pt idx="12">
                  <c:v>10298.114007503962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4967504"/>
        <c:axId val="-281048352"/>
      </c:lineChart>
      <c:catAx>
        <c:axId val="-2849675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104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1048352"/>
        <c:scaling>
          <c:orientation val="minMax"/>
          <c:max val="3500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849675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5263826552361334E-2"/>
          <c:y val="0.89305673930881901"/>
          <c:w val="0.86135981233702608"/>
          <c:h val="9.614780872159181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baseline="0">
                <a:effectLst/>
              </a:rPr>
              <a:t>Carne de Galináceos - Produção, Importação, Exportação  e Consumo Aparente </a:t>
            </a:r>
            <a:r>
              <a:rPr lang="pt-PT" sz="1200" b="0" i="0" baseline="0">
                <a:effectLst/>
              </a:rPr>
              <a:t>(t)</a:t>
            </a:r>
            <a:endParaRPr lang="pt-PT" sz="1000">
              <a:effectLst/>
            </a:endParaRPr>
          </a:p>
        </c:rich>
      </c:tx>
      <c:layout>
        <c:manualLayout>
          <c:xMode val="edge"/>
          <c:yMode val="edge"/>
          <c:x val="0.14789645789689132"/>
          <c:y val="1.0482385354004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4674912259242185"/>
          <c:h val="0.683609935931556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'7'!$B$5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'7'!$D$5:$P$5</c:f>
              <c:numCache>
                <c:formatCode>#,##0</c:formatCode>
                <c:ptCount val="13"/>
                <c:pt idx="0">
                  <c:v>27102.047999999999</c:v>
                </c:pt>
                <c:pt idx="1">
                  <c:v>29164.863000000001</c:v>
                </c:pt>
                <c:pt idx="2">
                  <c:v>27686.647000000001</c:v>
                </c:pt>
                <c:pt idx="3">
                  <c:v>30601.398000000001</c:v>
                </c:pt>
                <c:pt idx="4">
                  <c:v>31665.725999999999</c:v>
                </c:pt>
                <c:pt idx="5">
                  <c:v>34086.885000000002</c:v>
                </c:pt>
                <c:pt idx="6">
                  <c:v>35719.476999999999</c:v>
                </c:pt>
                <c:pt idx="7">
                  <c:v>41169.724000000002</c:v>
                </c:pt>
                <c:pt idx="8">
                  <c:v>47733.582999999999</c:v>
                </c:pt>
                <c:pt idx="9">
                  <c:v>46052.743999999999</c:v>
                </c:pt>
                <c:pt idx="10">
                  <c:v>40857.56</c:v>
                </c:pt>
                <c:pt idx="11">
                  <c:v>42236.468999999997</c:v>
                </c:pt>
                <c:pt idx="12">
                  <c:v>50045.264999999999</c:v>
                </c:pt>
              </c:numCache>
            </c:numRef>
          </c:val>
        </c:ser>
        <c:ser>
          <c:idx val="2"/>
          <c:order val="2"/>
          <c:tx>
            <c:strRef>
              <c:f>'7'!$B$6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'7'!$D$6:$P$6</c:f>
              <c:numCache>
                <c:formatCode>#,##0</c:formatCode>
                <c:ptCount val="13"/>
                <c:pt idx="0">
                  <c:v>7215.0810000000001</c:v>
                </c:pt>
                <c:pt idx="1">
                  <c:v>12148.939</c:v>
                </c:pt>
                <c:pt idx="2">
                  <c:v>12511.243</c:v>
                </c:pt>
                <c:pt idx="3">
                  <c:v>14459.124</c:v>
                </c:pt>
                <c:pt idx="4">
                  <c:v>15064.919</c:v>
                </c:pt>
                <c:pt idx="5">
                  <c:v>19392.183000000001</c:v>
                </c:pt>
                <c:pt idx="6">
                  <c:v>21910.343000000001</c:v>
                </c:pt>
                <c:pt idx="7">
                  <c:v>35298.512999999999</c:v>
                </c:pt>
                <c:pt idx="8">
                  <c:v>27848.526999999998</c:v>
                </c:pt>
                <c:pt idx="9">
                  <c:v>20604.239000000001</c:v>
                </c:pt>
                <c:pt idx="10">
                  <c:v>17174.328000000001</c:v>
                </c:pt>
                <c:pt idx="11">
                  <c:v>25996.905999999999</c:v>
                </c:pt>
                <c:pt idx="12">
                  <c:v>24295.274000000001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1046720"/>
        <c:axId val="-281053248"/>
      </c:barChart>
      <c:lineChart>
        <c:grouping val="standard"/>
        <c:varyColors val="0"/>
        <c:ser>
          <c:idx val="1"/>
          <c:order val="0"/>
          <c:tx>
            <c:strRef>
              <c:f>'7'!$B$4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'7'!$D$4:$P$4</c:f>
              <c:numCache>
                <c:formatCode>#,##0</c:formatCode>
                <c:ptCount val="13"/>
                <c:pt idx="0">
                  <c:v>287084</c:v>
                </c:pt>
                <c:pt idx="1">
                  <c:v>283758</c:v>
                </c:pt>
                <c:pt idx="2">
                  <c:v>282279</c:v>
                </c:pt>
                <c:pt idx="3">
                  <c:v>283803</c:v>
                </c:pt>
                <c:pt idx="4">
                  <c:v>287574</c:v>
                </c:pt>
                <c:pt idx="5">
                  <c:v>300897</c:v>
                </c:pt>
                <c:pt idx="6">
                  <c:v>316877</c:v>
                </c:pt>
                <c:pt idx="7">
                  <c:v>334753</c:v>
                </c:pt>
                <c:pt idx="8">
                  <c:v>324124</c:v>
                </c:pt>
                <c:pt idx="9">
                  <c:v>328826</c:v>
                </c:pt>
                <c:pt idx="10">
                  <c:v>330085</c:v>
                </c:pt>
                <c:pt idx="11">
                  <c:v>332992</c:v>
                </c:pt>
                <c:pt idx="12">
                  <c:v>348271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'7'!$B$9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'7'!$D$9:$P$9</c:f>
              <c:numCache>
                <c:formatCode>#,##0</c:formatCode>
                <c:ptCount val="13"/>
                <c:pt idx="0">
                  <c:v>306970.967</c:v>
                </c:pt>
                <c:pt idx="1">
                  <c:v>300773.924</c:v>
                </c:pt>
                <c:pt idx="2">
                  <c:v>297454.40399999998</c:v>
                </c:pt>
                <c:pt idx="3">
                  <c:v>299945.27399999998</c:v>
                </c:pt>
                <c:pt idx="4">
                  <c:v>304174.80700000003</c:v>
                </c:pt>
                <c:pt idx="5">
                  <c:v>315591.70199999999</c:v>
                </c:pt>
                <c:pt idx="6">
                  <c:v>330686.13400000002</c:v>
                </c:pt>
                <c:pt idx="7">
                  <c:v>340624.21100000001</c:v>
                </c:pt>
                <c:pt idx="8">
                  <c:v>344009.05599999998</c:v>
                </c:pt>
                <c:pt idx="9">
                  <c:v>354274.505</c:v>
                </c:pt>
                <c:pt idx="10">
                  <c:v>353768.23200000002</c:v>
                </c:pt>
                <c:pt idx="11">
                  <c:v>349231.56299999997</c:v>
                </c:pt>
                <c:pt idx="12">
                  <c:v>374020.99100000004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1046720"/>
        <c:axId val="-281053248"/>
      </c:lineChart>
      <c:catAx>
        <c:axId val="-2810467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10532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4672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50408148533E-2"/>
          <c:y val="0.9057391304347826"/>
          <c:w val="0.89999996165047169"/>
          <c:h val="6.453046342616737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Carne de Galináceos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64639357028"/>
          <c:y val="1.6406195467013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489285189891647"/>
          <c:w val="0.86536456704844966"/>
          <c:h val="0.64809878818339195"/>
        </c:manualLayout>
      </c:layout>
      <c:lineChart>
        <c:grouping val="standard"/>
        <c:varyColors val="0"/>
        <c:ser>
          <c:idx val="1"/>
          <c:order val="0"/>
          <c:tx>
            <c:strRef>
              <c:f>'7'!$B$10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'7'!$D$10:$P$10</c:f>
              <c:numCache>
                <c:formatCode>#\ ##0.0</c:formatCode>
                <c:ptCount val="13"/>
                <c:pt idx="0">
                  <c:v>93.521547918894882</c:v>
                </c:pt>
                <c:pt idx="1">
                  <c:v>94.34261994068342</c:v>
                </c:pt>
                <c:pt idx="2">
                  <c:v>94.898241950386463</c:v>
                </c:pt>
                <c:pt idx="3">
                  <c:v>94.618260263037186</c:v>
                </c:pt>
                <c:pt idx="4">
                  <c:v>94.542346500116295</c:v>
                </c:pt>
                <c:pt idx="5">
                  <c:v>95.343761604986682</c:v>
                </c:pt>
                <c:pt idx="6">
                  <c:v>95.824096452740889</c:v>
                </c:pt>
                <c:pt idx="7">
                  <c:v>98.276337732199551</c:v>
                </c:pt>
                <c:pt idx="8">
                  <c:v>94.219612637174293</c:v>
                </c:pt>
                <c:pt idx="9">
                  <c:v>92.816726961484292</c:v>
                </c:pt>
                <c:pt idx="10">
                  <c:v>93.305438460059349</c:v>
                </c:pt>
                <c:pt idx="11">
                  <c:v>95.34991543705344</c:v>
                </c:pt>
                <c:pt idx="12">
                  <c:v>93.115362073354859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'7'!$B$11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'7'!$D$11:$P$11</c:f>
              <c:numCache>
                <c:formatCode>#\ ##0.0</c:formatCode>
                <c:ptCount val="13"/>
                <c:pt idx="0">
                  <c:v>91.171136389585655</c:v>
                </c:pt>
                <c:pt idx="1">
                  <c:v>90.303393787554526</c:v>
                </c:pt>
                <c:pt idx="2">
                  <c:v>90.692137474622839</c:v>
                </c:pt>
                <c:pt idx="3">
                  <c:v>89.797672891488872</c:v>
                </c:pt>
                <c:pt idx="4">
                  <c:v>89.589628966214804</c:v>
                </c:pt>
                <c:pt idx="5">
                  <c:v>89.19905536679795</c:v>
                </c:pt>
                <c:pt idx="6">
                  <c:v>89.198374734393909</c:v>
                </c:pt>
                <c:pt idx="7">
                  <c:v>87.913447526488369</c:v>
                </c:pt>
                <c:pt idx="8">
                  <c:v>86.124323715477999</c:v>
                </c:pt>
                <c:pt idx="9">
                  <c:v>87.000830330706407</c:v>
                </c:pt>
                <c:pt idx="10">
                  <c:v>88.450754956425826</c:v>
                </c:pt>
                <c:pt idx="11">
                  <c:v>87.905884383079098</c:v>
                </c:pt>
                <c:pt idx="12">
                  <c:v>86.619664081901746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1044544"/>
        <c:axId val="-281050528"/>
      </c:lineChart>
      <c:catAx>
        <c:axId val="-2810445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5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105052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4454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baseline="0">
                <a:effectLst/>
              </a:rPr>
              <a:t>Carne de Peru - Produção, Importação, Exportação  e Consumo Aparente </a:t>
            </a:r>
            <a:r>
              <a:rPr lang="pt-PT" sz="1200" b="0" i="0" baseline="0">
                <a:effectLst/>
              </a:rPr>
              <a:t>(t)</a:t>
            </a:r>
            <a:endParaRPr lang="pt-PT" sz="1000">
              <a:effectLst/>
            </a:endParaRPr>
          </a:p>
        </c:rich>
      </c:tx>
      <c:layout>
        <c:manualLayout>
          <c:xMode val="edge"/>
          <c:yMode val="edge"/>
          <c:x val="0.14789645789689132"/>
          <c:y val="1.0482385354004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4498579057721668"/>
          <c:h val="0.683609935931556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'7'!$B$15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'7'!$D$15:$P$15</c:f>
              <c:numCache>
                <c:formatCode>#,##0</c:formatCode>
                <c:ptCount val="13"/>
                <c:pt idx="0">
                  <c:v>15493.337</c:v>
                </c:pt>
                <c:pt idx="1">
                  <c:v>16041.72</c:v>
                </c:pt>
                <c:pt idx="2">
                  <c:v>15277.635</c:v>
                </c:pt>
                <c:pt idx="3">
                  <c:v>19944.059000000001</c:v>
                </c:pt>
                <c:pt idx="4">
                  <c:v>26053.495999999999</c:v>
                </c:pt>
                <c:pt idx="5">
                  <c:v>28196.241999999998</c:v>
                </c:pt>
                <c:pt idx="6">
                  <c:v>29657.221000000001</c:v>
                </c:pt>
                <c:pt idx="7">
                  <c:v>25553.862000000001</c:v>
                </c:pt>
                <c:pt idx="8">
                  <c:v>24088.437000000002</c:v>
                </c:pt>
                <c:pt idx="9">
                  <c:v>25375.971000000001</c:v>
                </c:pt>
                <c:pt idx="10">
                  <c:v>24187.606</c:v>
                </c:pt>
                <c:pt idx="11">
                  <c:v>23118.383999999998</c:v>
                </c:pt>
                <c:pt idx="12">
                  <c:v>21064.835999999999</c:v>
                </c:pt>
              </c:numCache>
            </c:numRef>
          </c:val>
        </c:ser>
        <c:ser>
          <c:idx val="2"/>
          <c:order val="2"/>
          <c:tx>
            <c:strRef>
              <c:f>'7'!$B$16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'7'!$D$16:$P$16</c:f>
              <c:numCache>
                <c:formatCode>#,##0</c:formatCode>
                <c:ptCount val="13"/>
                <c:pt idx="0">
                  <c:v>2174.9859999999999</c:v>
                </c:pt>
                <c:pt idx="1">
                  <c:v>3353.0610000000001</c:v>
                </c:pt>
                <c:pt idx="2">
                  <c:v>4269.7719999999999</c:v>
                </c:pt>
                <c:pt idx="3">
                  <c:v>3546.8229999999999</c:v>
                </c:pt>
                <c:pt idx="4">
                  <c:v>3677.0210000000002</c:v>
                </c:pt>
                <c:pt idx="5">
                  <c:v>3989.5619999999999</c:v>
                </c:pt>
                <c:pt idx="6">
                  <c:v>3551.6410000000001</c:v>
                </c:pt>
                <c:pt idx="7">
                  <c:v>4609.0360000000001</c:v>
                </c:pt>
                <c:pt idx="8">
                  <c:v>4329.2780000000002</c:v>
                </c:pt>
                <c:pt idx="9">
                  <c:v>4397.4250000000002</c:v>
                </c:pt>
                <c:pt idx="10">
                  <c:v>5437.6629999999996</c:v>
                </c:pt>
                <c:pt idx="11">
                  <c:v>7728.5820000000003</c:v>
                </c:pt>
                <c:pt idx="12">
                  <c:v>7971.241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1044000"/>
        <c:axId val="-281065760"/>
      </c:barChart>
      <c:lineChart>
        <c:grouping val="standard"/>
        <c:varyColors val="0"/>
        <c:ser>
          <c:idx val="1"/>
          <c:order val="0"/>
          <c:tx>
            <c:strRef>
              <c:f>'7'!$B$14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'7'!$D$14:$P$14</c:f>
              <c:numCache>
                <c:formatCode>#,##0</c:formatCode>
                <c:ptCount val="13"/>
                <c:pt idx="0">
                  <c:v>41719</c:v>
                </c:pt>
                <c:pt idx="1">
                  <c:v>40742</c:v>
                </c:pt>
                <c:pt idx="2">
                  <c:v>43506</c:v>
                </c:pt>
                <c:pt idx="3">
                  <c:v>41764</c:v>
                </c:pt>
                <c:pt idx="4">
                  <c:v>39681</c:v>
                </c:pt>
                <c:pt idx="5">
                  <c:v>40754</c:v>
                </c:pt>
                <c:pt idx="6">
                  <c:v>41604</c:v>
                </c:pt>
                <c:pt idx="7">
                  <c:v>43447</c:v>
                </c:pt>
                <c:pt idx="8">
                  <c:v>46689</c:v>
                </c:pt>
                <c:pt idx="9">
                  <c:v>49119</c:v>
                </c:pt>
                <c:pt idx="10">
                  <c:v>52998.666046341437</c:v>
                </c:pt>
                <c:pt idx="11">
                  <c:v>55022.598356097536</c:v>
                </c:pt>
                <c:pt idx="12">
                  <c:v>51251.57791707314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'7'!$B$19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'7'!$D$19:$P$19</c:f>
              <c:numCache>
                <c:formatCode>#,##0</c:formatCode>
                <c:ptCount val="13"/>
                <c:pt idx="0">
                  <c:v>55037.351000000002</c:v>
                </c:pt>
                <c:pt idx="1">
                  <c:v>53430.659</c:v>
                </c:pt>
                <c:pt idx="2">
                  <c:v>54513.863000000005</c:v>
                </c:pt>
                <c:pt idx="3">
                  <c:v>58161.236000000004</c:v>
                </c:pt>
                <c:pt idx="4">
                  <c:v>62057.474999999999</c:v>
                </c:pt>
                <c:pt idx="5">
                  <c:v>64960.68</c:v>
                </c:pt>
                <c:pt idx="6">
                  <c:v>67709.58</c:v>
                </c:pt>
                <c:pt idx="7">
                  <c:v>64391.825999999994</c:v>
                </c:pt>
                <c:pt idx="8">
                  <c:v>66448.159</c:v>
                </c:pt>
                <c:pt idx="9">
                  <c:v>70097.546000000002</c:v>
                </c:pt>
                <c:pt idx="10">
                  <c:v>71748.609046341444</c:v>
                </c:pt>
                <c:pt idx="11">
                  <c:v>70412.40035609754</c:v>
                </c:pt>
                <c:pt idx="12">
                  <c:v>64345.172917073134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1044000"/>
        <c:axId val="-281065760"/>
      </c:lineChart>
      <c:catAx>
        <c:axId val="-2810440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6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106576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8104400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50408148533E-2"/>
          <c:y val="0.9057391304347826"/>
          <c:w val="0.89999996165047169"/>
          <c:h val="6.453046342616737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441614</xdr:colOff>
      <xdr:row>8</xdr:row>
      <xdr:rowOff>121228</xdr:rowOff>
    </xdr:from>
    <xdr:to>
      <xdr:col>0</xdr:col>
      <xdr:colOff>2243248</xdr:colOff>
      <xdr:row>9</xdr:row>
      <xdr:rowOff>147205</xdr:rowOff>
    </xdr:to>
    <xdr:pic>
      <xdr:nvPicPr>
        <xdr:cNvPr id="1029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4" y="2389910"/>
          <a:ext cx="1801634" cy="30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51954</xdr:colOff>
      <xdr:row>0</xdr:row>
      <xdr:rowOff>69273</xdr:rowOff>
    </xdr:from>
    <xdr:to>
      <xdr:col>0</xdr:col>
      <xdr:colOff>2435697</xdr:colOff>
      <xdr:row>1</xdr:row>
      <xdr:rowOff>77128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54" y="69273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103910</xdr:colOff>
      <xdr:row>2</xdr:row>
      <xdr:rowOff>43295</xdr:rowOff>
    </xdr:from>
    <xdr:to>
      <xdr:col>0</xdr:col>
      <xdr:colOff>2355274</xdr:colOff>
      <xdr:row>8</xdr:row>
      <xdr:rowOff>106058</xdr:rowOff>
    </xdr:to>
    <xdr:pic>
      <xdr:nvPicPr>
        <xdr:cNvPr id="8" name="Imagem 7" descr="Abatedouro de frango será construído em Sorris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0" y="649431"/>
          <a:ext cx="2251364" cy="1725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798029</xdr:colOff>
      <xdr:row>44</xdr:row>
      <xdr:rowOff>131278</xdr:rowOff>
    </xdr:from>
    <xdr:to>
      <xdr:col>8</xdr:col>
      <xdr:colOff>331305</xdr:colOff>
      <xdr:row>64</xdr:row>
      <xdr:rowOff>93179</xdr:rowOff>
    </xdr:to>
    <xdr:graphicFrame macro="">
      <xdr:nvGraphicFramePr>
        <xdr:cNvPr id="205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610841</xdr:colOff>
      <xdr:row>45</xdr:row>
      <xdr:rowOff>8283</xdr:rowOff>
    </xdr:from>
    <xdr:to>
      <xdr:col>16</xdr:col>
      <xdr:colOff>316809</xdr:colOff>
      <xdr:row>64</xdr:row>
      <xdr:rowOff>78684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838614</xdr:colOff>
      <xdr:row>66</xdr:row>
      <xdr:rowOff>128933</xdr:rowOff>
    </xdr:from>
    <xdr:to>
      <xdr:col>8</xdr:col>
      <xdr:colOff>124240</xdr:colOff>
      <xdr:row>87</xdr:row>
      <xdr:rowOff>86046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662608</xdr:colOff>
      <xdr:row>67</xdr:row>
      <xdr:rowOff>45967</xdr:rowOff>
    </xdr:from>
    <xdr:to>
      <xdr:col>16</xdr:col>
      <xdr:colOff>374787</xdr:colOff>
      <xdr:row>87</xdr:row>
      <xdr:rowOff>4693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44115</xdr:colOff>
      <xdr:row>11</xdr:row>
      <xdr:rowOff>30080</xdr:rowOff>
    </xdr:from>
    <xdr:to>
      <xdr:col>12</xdr:col>
      <xdr:colOff>501315</xdr:colOff>
      <xdr:row>32</xdr:row>
      <xdr:rowOff>150396</xdr:rowOff>
    </xdr:to>
    <xdr:graphicFrame macro="">
      <xdr:nvGraphicFramePr>
        <xdr:cNvPr id="307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621632</xdr:colOff>
      <xdr:row>11</xdr:row>
      <xdr:rowOff>59656</xdr:rowOff>
    </xdr:from>
    <xdr:to>
      <xdr:col>11</xdr:col>
      <xdr:colOff>290763</xdr:colOff>
      <xdr:row>31</xdr:row>
      <xdr:rowOff>150394</xdr:rowOff>
    </xdr:to>
    <xdr:graphicFrame macro="">
      <xdr:nvGraphicFramePr>
        <xdr:cNvPr id="40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731381</xdr:colOff>
      <xdr:row>37</xdr:row>
      <xdr:rowOff>116660</xdr:rowOff>
    </xdr:from>
    <xdr:to>
      <xdr:col>7</xdr:col>
      <xdr:colOff>20483</xdr:colOff>
      <xdr:row>59</xdr:row>
      <xdr:rowOff>9378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297017</xdr:colOff>
      <xdr:row>37</xdr:row>
      <xdr:rowOff>100046</xdr:rowOff>
    </xdr:from>
    <xdr:to>
      <xdr:col>15</xdr:col>
      <xdr:colOff>143387</xdr:colOff>
      <xdr:row>59</xdr:row>
      <xdr:rowOff>119096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884364</xdr:colOff>
      <xdr:row>62</xdr:row>
      <xdr:rowOff>119885</xdr:rowOff>
    </xdr:from>
    <xdr:to>
      <xdr:col>7</xdr:col>
      <xdr:colOff>143387</xdr:colOff>
      <xdr:row>84</xdr:row>
      <xdr:rowOff>12604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338306</xdr:colOff>
      <xdr:row>62</xdr:row>
      <xdr:rowOff>151474</xdr:rowOff>
    </xdr:from>
    <xdr:to>
      <xdr:col>15</xdr:col>
      <xdr:colOff>163871</xdr:colOff>
      <xdr:row>85</xdr:row>
      <xdr:rowOff>6654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721569</xdr:colOff>
      <xdr:row>87</xdr:row>
      <xdr:rowOff>49485</xdr:rowOff>
    </xdr:from>
    <xdr:to>
      <xdr:col>7</xdr:col>
      <xdr:colOff>215079</xdr:colOff>
      <xdr:row>108</xdr:row>
      <xdr:rowOff>102625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318902</xdr:colOff>
      <xdr:row>87</xdr:row>
      <xdr:rowOff>81072</xdr:rowOff>
    </xdr:from>
    <xdr:to>
      <xdr:col>15</xdr:col>
      <xdr:colOff>215081</xdr:colOff>
      <xdr:row>109</xdr:row>
      <xdr:rowOff>100123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7" customWidth="1"/>
    <col min="2" max="2" width="44.7109375" customWidth="1"/>
  </cols>
  <sheetData>
    <row r="1" spans="1:2" ht="24" customHeight="1" x14ac:dyDescent="0.2">
      <c r="B1" s="48" t="s">
        <v>54</v>
      </c>
    </row>
    <row r="2" spans="1:2" ht="24" customHeight="1" x14ac:dyDescent="0.2">
      <c r="A2" s="95" t="s">
        <v>125</v>
      </c>
      <c r="B2" s="49" t="s">
        <v>55</v>
      </c>
    </row>
    <row r="3" spans="1:2" ht="21.95" customHeight="1" x14ac:dyDescent="0.2">
      <c r="A3" s="94"/>
      <c r="B3" s="50" t="s">
        <v>0</v>
      </c>
    </row>
    <row r="4" spans="1:2" ht="21.95" customHeight="1" x14ac:dyDescent="0.2">
      <c r="B4" s="50" t="s">
        <v>56</v>
      </c>
    </row>
    <row r="5" spans="1:2" ht="21.95" customHeight="1" x14ac:dyDescent="0.2">
      <c r="B5" s="50" t="s">
        <v>63</v>
      </c>
    </row>
    <row r="6" spans="1:2" ht="21.95" customHeight="1" x14ac:dyDescent="0.2">
      <c r="B6" s="90" t="s">
        <v>104</v>
      </c>
    </row>
    <row r="7" spans="1:2" ht="21.95" customHeight="1" x14ac:dyDescent="0.2">
      <c r="B7" s="90" t="s">
        <v>105</v>
      </c>
    </row>
    <row r="8" spans="1:2" ht="21.95" customHeight="1" x14ac:dyDescent="0.2">
      <c r="B8" s="51" t="s">
        <v>106</v>
      </c>
    </row>
    <row r="9" spans="1:2" ht="21.95" customHeight="1" x14ac:dyDescent="0.2">
      <c r="A9" s="96" t="s">
        <v>53</v>
      </c>
      <c r="B9" s="51" t="s">
        <v>107</v>
      </c>
    </row>
    <row r="10" spans="1:2" ht="19.899999999999999" customHeight="1" x14ac:dyDescent="0.2">
      <c r="B10" s="1"/>
    </row>
    <row r="11" spans="1:2" ht="19.899999999999999" customHeight="1" x14ac:dyDescent="0.2">
      <c r="B11" s="1"/>
    </row>
    <row r="12" spans="1:2" x14ac:dyDescent="0.2">
      <c r="A12" s="58"/>
      <c r="B12" s="59"/>
    </row>
  </sheetData>
  <sheetProtection selectLockedCells="1" selectUnlockedCells="1"/>
  <phoneticPr fontId="9" type="noConversion"/>
  <hyperlinks>
    <hyperlink ref="B3" location="1!A1" display="1. Comércio Internacional"/>
    <hyperlink ref="B4" location="2!A1" display="2. Destinos das Saídas UE/PT"/>
    <hyperlink ref="B7" location="'5'!A1" display="5. Produção"/>
    <hyperlink ref="B8" location="'6'!A1" display="6. Balanço de Aprovisionamento INE"/>
    <hyperlink ref="B9" location="'7'!A1" display="7. Indicadores de análise do Comércio Internacional"/>
    <hyperlink ref="B5" location="3!A1" display="3. Principais Destinos das Saídas"/>
    <hyperlink ref="B6" location="'4'!A1" display="4. Efetivo e Número de Explorações com aves"/>
  </hyperlinks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3"/>
  <sheetViews>
    <sheetView showGridLines="0" zoomScale="92" zoomScaleNormal="92" workbookViewId="0"/>
  </sheetViews>
  <sheetFormatPr defaultRowHeight="12.75" x14ac:dyDescent="0.2"/>
  <cols>
    <col min="1" max="1" width="2.140625" style="2" customWidth="1"/>
    <col min="2" max="2" width="16.28515625" style="2" customWidth="1"/>
    <col min="3" max="3" width="13.7109375" style="2" customWidth="1"/>
    <col min="4" max="4" width="8.7109375" style="2" customWidth="1"/>
    <col min="5" max="17" width="12.7109375" style="2" customWidth="1"/>
    <col min="18" max="16384" width="9.140625" style="2"/>
  </cols>
  <sheetData>
    <row r="1" spans="2:23" ht="29.85" customHeight="1" x14ac:dyDescent="0.2">
      <c r="B1" s="3" t="s">
        <v>38</v>
      </c>
    </row>
    <row r="2" spans="2:23" ht="21" customHeight="1" x14ac:dyDescent="0.2">
      <c r="B2" s="4" t="s">
        <v>1</v>
      </c>
      <c r="C2" s="4" t="s">
        <v>2</v>
      </c>
      <c r="D2" s="5" t="s">
        <v>3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7">
        <v>2018</v>
      </c>
      <c r="N2" s="7">
        <v>2019</v>
      </c>
      <c r="O2" s="7">
        <v>2020</v>
      </c>
      <c r="P2" s="7">
        <v>2021</v>
      </c>
      <c r="Q2" s="7">
        <v>2022</v>
      </c>
      <c r="R2"/>
    </row>
    <row r="3" spans="2:23" ht="15.95" customHeight="1" x14ac:dyDescent="0.2">
      <c r="B3" s="161" t="s">
        <v>47</v>
      </c>
      <c r="C3" s="164" t="s">
        <v>119</v>
      </c>
      <c r="D3" s="115" t="s">
        <v>4</v>
      </c>
      <c r="E3" s="9">
        <v>27102.047999999999</v>
      </c>
      <c r="F3" s="9">
        <v>29164.863000000001</v>
      </c>
      <c r="G3" s="9">
        <v>27686.647000000001</v>
      </c>
      <c r="H3" s="9">
        <v>30601.398000000001</v>
      </c>
      <c r="I3" s="9">
        <v>31665.725999999999</v>
      </c>
      <c r="J3" s="9">
        <v>34086.885000000002</v>
      </c>
      <c r="K3" s="9">
        <v>35719.476999999999</v>
      </c>
      <c r="L3" s="9">
        <v>41169.724000000002</v>
      </c>
      <c r="M3" s="9">
        <v>47733.582999999999</v>
      </c>
      <c r="N3" s="9">
        <v>46052.743999999999</v>
      </c>
      <c r="O3" s="9">
        <v>40857.56</v>
      </c>
      <c r="P3" s="9">
        <v>42236.468999999997</v>
      </c>
      <c r="Q3" s="9">
        <v>50045.264999999999</v>
      </c>
      <c r="R3" s="61"/>
      <c r="S3" s="13"/>
      <c r="T3" s="13"/>
    </row>
    <row r="4" spans="2:23" ht="15.95" customHeight="1" x14ac:dyDescent="0.2">
      <c r="B4" s="162"/>
      <c r="C4" s="164"/>
      <c r="D4" s="116" t="s">
        <v>5</v>
      </c>
      <c r="E4" s="9">
        <v>7215.0810000000001</v>
      </c>
      <c r="F4" s="9">
        <v>12148.939</v>
      </c>
      <c r="G4" s="9">
        <v>12511.243</v>
      </c>
      <c r="H4" s="9">
        <v>14459.124</v>
      </c>
      <c r="I4" s="9">
        <v>15064.919</v>
      </c>
      <c r="J4" s="9">
        <v>19392.183000000001</v>
      </c>
      <c r="K4" s="9">
        <v>21910.343000000001</v>
      </c>
      <c r="L4" s="9">
        <v>35298.512999999999</v>
      </c>
      <c r="M4" s="9">
        <v>27848.526999999998</v>
      </c>
      <c r="N4" s="9">
        <v>20604.239000000001</v>
      </c>
      <c r="O4" s="9">
        <v>17174.328000000001</v>
      </c>
      <c r="P4" s="9">
        <v>25996.905999999999</v>
      </c>
      <c r="Q4" s="9">
        <v>24295.274000000001</v>
      </c>
      <c r="R4" s="61"/>
      <c r="S4" s="13"/>
      <c r="T4" s="13"/>
      <c r="U4" s="13"/>
      <c r="V4" s="13"/>
      <c r="W4" s="13"/>
    </row>
    <row r="5" spans="2:23" ht="15.95" customHeight="1" x14ac:dyDescent="0.2">
      <c r="B5" s="162"/>
      <c r="C5" s="164"/>
      <c r="D5" s="117" t="s">
        <v>6</v>
      </c>
      <c r="E5" s="10">
        <f>E4-E3</f>
        <v>-19886.966999999997</v>
      </c>
      <c r="F5" s="10">
        <f t="shared" ref="F5" si="0">F4-F3</f>
        <v>-17015.923999999999</v>
      </c>
      <c r="G5" s="10">
        <f t="shared" ref="G5:L5" si="1">G4-G3</f>
        <v>-15175.404</v>
      </c>
      <c r="H5" s="10">
        <f t="shared" si="1"/>
        <v>-16142.274000000001</v>
      </c>
      <c r="I5" s="10">
        <f t="shared" si="1"/>
        <v>-16600.807000000001</v>
      </c>
      <c r="J5" s="10">
        <f t="shared" si="1"/>
        <v>-14694.702000000001</v>
      </c>
      <c r="K5" s="10">
        <f t="shared" si="1"/>
        <v>-13809.133999999998</v>
      </c>
      <c r="L5" s="10">
        <f t="shared" si="1"/>
        <v>-5871.211000000003</v>
      </c>
      <c r="M5" s="10">
        <f t="shared" ref="M5:N5" si="2">M4-M3</f>
        <v>-19885.056</v>
      </c>
      <c r="N5" s="10">
        <f t="shared" si="2"/>
        <v>-25448.504999999997</v>
      </c>
      <c r="O5" s="10">
        <f t="shared" ref="O5:P5" si="3">O4-O3</f>
        <v>-23683.231999999996</v>
      </c>
      <c r="P5" s="10">
        <f t="shared" si="3"/>
        <v>-16239.562999999998</v>
      </c>
      <c r="Q5" s="10">
        <f t="shared" ref="Q5" si="4">Q4-Q3</f>
        <v>-25749.990999999998</v>
      </c>
      <c r="R5" s="61"/>
      <c r="S5" s="13"/>
      <c r="T5" s="13"/>
      <c r="U5" s="13"/>
      <c r="V5" s="13"/>
      <c r="W5" s="13"/>
    </row>
    <row r="6" spans="2:23" ht="15.95" customHeight="1" x14ac:dyDescent="0.2">
      <c r="B6" s="162"/>
      <c r="C6" s="164" t="s">
        <v>120</v>
      </c>
      <c r="D6" s="115" t="s">
        <v>4</v>
      </c>
      <c r="E6" s="9">
        <v>41227.097999999998</v>
      </c>
      <c r="F6" s="9">
        <v>46495.57</v>
      </c>
      <c r="G6" s="9">
        <v>44011.071000000004</v>
      </c>
      <c r="H6" s="9">
        <v>50331.527000000002</v>
      </c>
      <c r="I6" s="9">
        <v>51407.767999999996</v>
      </c>
      <c r="J6" s="9">
        <v>56049.059000000001</v>
      </c>
      <c r="K6" s="9">
        <v>55788.129000000001</v>
      </c>
      <c r="L6" s="9">
        <v>67531.786999999997</v>
      </c>
      <c r="M6" s="9">
        <v>88400.793999999994</v>
      </c>
      <c r="N6" s="9">
        <v>86429.722999999998</v>
      </c>
      <c r="O6" s="9">
        <v>72781.554999999993</v>
      </c>
      <c r="P6" s="9">
        <v>80433.414999999994</v>
      </c>
      <c r="Q6" s="9">
        <v>130859.51300000001</v>
      </c>
      <c r="R6" s="61"/>
      <c r="S6" s="13"/>
      <c r="T6" s="13"/>
      <c r="U6" s="13"/>
      <c r="V6" s="13"/>
      <c r="W6" s="13"/>
    </row>
    <row r="7" spans="2:23" ht="15.95" customHeight="1" x14ac:dyDescent="0.2">
      <c r="B7" s="162"/>
      <c r="C7" s="164"/>
      <c r="D7" s="116" t="s">
        <v>5</v>
      </c>
      <c r="E7" s="9">
        <v>11559.795</v>
      </c>
      <c r="F7" s="9">
        <v>16840.722000000002</v>
      </c>
      <c r="G7" s="9">
        <v>17227.114000000001</v>
      </c>
      <c r="H7" s="9">
        <v>21981.043000000001</v>
      </c>
      <c r="I7" s="9">
        <v>22952.936000000002</v>
      </c>
      <c r="J7" s="9">
        <v>31644.179</v>
      </c>
      <c r="K7" s="9">
        <v>28607.858</v>
      </c>
      <c r="L7" s="9">
        <v>47608.732000000004</v>
      </c>
      <c r="M7" s="9">
        <v>38384.195</v>
      </c>
      <c r="N7" s="9">
        <v>27323.514999999999</v>
      </c>
      <c r="O7" s="9">
        <v>22679.298999999999</v>
      </c>
      <c r="P7" s="9">
        <v>36051.201999999997</v>
      </c>
      <c r="Q7" s="9">
        <v>43619.345000000001</v>
      </c>
      <c r="R7" s="61"/>
      <c r="S7" s="13"/>
      <c r="T7" s="13"/>
      <c r="U7" s="13"/>
      <c r="V7" s="13"/>
      <c r="W7" s="13"/>
    </row>
    <row r="8" spans="2:23" ht="15.95" customHeight="1" x14ac:dyDescent="0.2">
      <c r="B8" s="163"/>
      <c r="C8" s="165"/>
      <c r="D8" s="118" t="s">
        <v>6</v>
      </c>
      <c r="E8" s="71">
        <f>E7-E6</f>
        <v>-29667.303</v>
      </c>
      <c r="F8" s="71">
        <f t="shared" ref="F8" si="5">F7-F6</f>
        <v>-29654.847999999998</v>
      </c>
      <c r="G8" s="71">
        <f t="shared" ref="G8:L8" si="6">G7-G6</f>
        <v>-26783.957000000002</v>
      </c>
      <c r="H8" s="71">
        <f t="shared" si="6"/>
        <v>-28350.484</v>
      </c>
      <c r="I8" s="71">
        <f t="shared" si="6"/>
        <v>-28454.831999999995</v>
      </c>
      <c r="J8" s="71">
        <f t="shared" si="6"/>
        <v>-24404.880000000001</v>
      </c>
      <c r="K8" s="71">
        <f t="shared" si="6"/>
        <v>-27180.271000000001</v>
      </c>
      <c r="L8" s="71">
        <f t="shared" si="6"/>
        <v>-19923.054999999993</v>
      </c>
      <c r="M8" s="71">
        <f t="shared" ref="M8:N8" si="7">M7-M6</f>
        <v>-50016.598999999995</v>
      </c>
      <c r="N8" s="71">
        <f t="shared" si="7"/>
        <v>-59106.207999999999</v>
      </c>
      <c r="O8" s="71">
        <f t="shared" ref="O8:P8" si="8">O7-O6</f>
        <v>-50102.255999999994</v>
      </c>
      <c r="P8" s="71">
        <f t="shared" si="8"/>
        <v>-44382.212999999996</v>
      </c>
      <c r="Q8" s="71">
        <f t="shared" ref="Q8" si="9">Q7-Q6</f>
        <v>-87240.168000000005</v>
      </c>
      <c r="R8" s="61"/>
      <c r="S8" s="13"/>
      <c r="T8" s="13"/>
      <c r="U8" s="13"/>
      <c r="V8" s="13"/>
      <c r="W8" s="13"/>
    </row>
    <row r="9" spans="2:23" ht="6" customHeight="1" x14ac:dyDescent="0.2">
      <c r="B9" s="119"/>
      <c r="C9" s="119"/>
      <c r="D9" s="119"/>
      <c r="S9" s="61"/>
      <c r="T9" s="13"/>
      <c r="U9" s="13"/>
      <c r="V9" s="13"/>
      <c r="W9" s="13"/>
    </row>
    <row r="10" spans="2:23" ht="15.95" customHeight="1" x14ac:dyDescent="0.2">
      <c r="B10" s="120" t="s">
        <v>7</v>
      </c>
      <c r="C10" s="121"/>
      <c r="D10" s="122" t="s">
        <v>8</v>
      </c>
      <c r="E10" s="12">
        <f t="shared" ref="E10:E11" si="10">E6/E3</f>
        <v>1.5211801705907981</v>
      </c>
      <c r="F10" s="12">
        <f t="shared" ref="F10:L11" si="11">F6/F3</f>
        <v>1.594232415904028</v>
      </c>
      <c r="G10" s="12">
        <f t="shared" si="11"/>
        <v>1.5896136141006891</v>
      </c>
      <c r="H10" s="12">
        <f t="shared" si="11"/>
        <v>1.6447460014735276</v>
      </c>
      <c r="I10" s="12">
        <f t="shared" si="11"/>
        <v>1.6234514250518051</v>
      </c>
      <c r="J10" s="12">
        <f t="shared" si="11"/>
        <v>1.6442998238178701</v>
      </c>
      <c r="K10" s="12">
        <f t="shared" si="11"/>
        <v>1.561840589099331</v>
      </c>
      <c r="L10" s="12">
        <f t="shared" ref="L10:Q10" si="12">L6/L3</f>
        <v>1.6403264447437149</v>
      </c>
      <c r="M10" s="12">
        <f t="shared" si="12"/>
        <v>1.851962254750497</v>
      </c>
      <c r="N10" s="12">
        <f t="shared" si="12"/>
        <v>1.8767551180012205</v>
      </c>
      <c r="O10" s="12">
        <f t="shared" si="12"/>
        <v>1.7813485435743104</v>
      </c>
      <c r="P10" s="12">
        <f t="shared" si="12"/>
        <v>1.9043593582598015</v>
      </c>
      <c r="Q10" s="12">
        <f t="shared" si="12"/>
        <v>2.6148230606831637</v>
      </c>
      <c r="R10" s="61"/>
      <c r="S10" s="61"/>
      <c r="T10" s="13"/>
      <c r="U10" s="13"/>
      <c r="V10" s="13"/>
    </row>
    <row r="11" spans="2:23" ht="15.95" customHeight="1" x14ac:dyDescent="0.2">
      <c r="B11" s="123" t="s">
        <v>9</v>
      </c>
      <c r="C11" s="124"/>
      <c r="D11" s="125" t="s">
        <v>8</v>
      </c>
      <c r="E11" s="73">
        <f t="shared" si="10"/>
        <v>1.6021712022359833</v>
      </c>
      <c r="F11" s="73">
        <f t="shared" si="11"/>
        <v>1.3861887033921234</v>
      </c>
      <c r="G11" s="73">
        <f t="shared" si="11"/>
        <v>1.3769306534930223</v>
      </c>
      <c r="H11" s="73">
        <f t="shared" si="11"/>
        <v>1.5202195513365817</v>
      </c>
      <c r="I11" s="73">
        <f t="shared" si="11"/>
        <v>1.5236016868062816</v>
      </c>
      <c r="J11" s="73">
        <f t="shared" si="11"/>
        <v>1.6318007621937147</v>
      </c>
      <c r="K11" s="73">
        <f t="shared" si="11"/>
        <v>1.3056782360732555</v>
      </c>
      <c r="L11" s="73">
        <f t="shared" si="11"/>
        <v>1.3487461072368687</v>
      </c>
      <c r="M11" s="73">
        <f t="shared" ref="M11:N11" si="13">M7/M4</f>
        <v>1.3783204763397361</v>
      </c>
      <c r="N11" s="73">
        <f t="shared" si="13"/>
        <v>1.3261113404867804</v>
      </c>
      <c r="O11" s="73">
        <f t="shared" ref="O11:P11" si="14">O7/O4</f>
        <v>1.3205348704182194</v>
      </c>
      <c r="P11" s="73">
        <f t="shared" si="14"/>
        <v>1.3867497155238395</v>
      </c>
      <c r="Q11" s="73">
        <f t="shared" ref="Q11" si="15">Q7/Q4</f>
        <v>1.7953839499813831</v>
      </c>
      <c r="R11" s="61"/>
      <c r="S11" s="61"/>
      <c r="T11" s="13"/>
      <c r="U11" s="13"/>
      <c r="V11" s="13"/>
    </row>
    <row r="12" spans="2:23" ht="15.95" customHeight="1" x14ac:dyDescent="0.2">
      <c r="B12" s="126"/>
      <c r="C12" s="126"/>
      <c r="D12" s="127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1"/>
      <c r="S12" s="61"/>
      <c r="T12" s="13"/>
    </row>
    <row r="13" spans="2:23" ht="15.95" customHeight="1" x14ac:dyDescent="0.2">
      <c r="B13" s="166" t="s">
        <v>39</v>
      </c>
      <c r="C13" s="167" t="s">
        <v>119</v>
      </c>
      <c r="D13" s="128" t="s">
        <v>4</v>
      </c>
      <c r="E13" s="74">
        <v>15493.337</v>
      </c>
      <c r="F13" s="74">
        <v>16041.72</v>
      </c>
      <c r="G13" s="74">
        <v>15277.635</v>
      </c>
      <c r="H13" s="74">
        <v>19944.059000000001</v>
      </c>
      <c r="I13" s="74">
        <v>26053.495999999999</v>
      </c>
      <c r="J13" s="74">
        <v>28196.241999999998</v>
      </c>
      <c r="K13" s="74">
        <v>29657.221000000001</v>
      </c>
      <c r="L13" s="74">
        <v>25553.862000000001</v>
      </c>
      <c r="M13" s="74">
        <v>24088.437000000002</v>
      </c>
      <c r="N13" s="74">
        <v>25375.971000000001</v>
      </c>
      <c r="O13" s="74">
        <v>24187.606</v>
      </c>
      <c r="P13" s="74">
        <v>23118.383999999998</v>
      </c>
      <c r="Q13" s="74">
        <v>21064.835999999999</v>
      </c>
      <c r="R13" s="61"/>
      <c r="S13" s="61"/>
      <c r="T13" s="13"/>
    </row>
    <row r="14" spans="2:23" ht="15.95" customHeight="1" x14ac:dyDescent="0.2">
      <c r="B14" s="162"/>
      <c r="C14" s="164"/>
      <c r="D14" s="116" t="s">
        <v>5</v>
      </c>
      <c r="E14" s="9">
        <v>2174.9859999999999</v>
      </c>
      <c r="F14" s="9">
        <v>3353.0610000000001</v>
      </c>
      <c r="G14" s="9">
        <v>4269.7719999999999</v>
      </c>
      <c r="H14" s="9">
        <v>3546.8229999999999</v>
      </c>
      <c r="I14" s="9">
        <v>3677.0210000000002</v>
      </c>
      <c r="J14" s="9">
        <v>3989.5619999999999</v>
      </c>
      <c r="K14" s="9">
        <v>3551.6410000000001</v>
      </c>
      <c r="L14" s="9">
        <v>4609.0360000000001</v>
      </c>
      <c r="M14" s="9">
        <v>4329.2780000000002</v>
      </c>
      <c r="N14" s="9">
        <v>4397.4250000000002</v>
      </c>
      <c r="O14" s="9">
        <v>5437.6629999999996</v>
      </c>
      <c r="P14" s="9">
        <v>7728.5820000000003</v>
      </c>
      <c r="Q14" s="9">
        <v>7971.241</v>
      </c>
      <c r="R14" s="61"/>
      <c r="S14" s="61"/>
      <c r="T14" s="13"/>
    </row>
    <row r="15" spans="2:23" ht="15.95" customHeight="1" x14ac:dyDescent="0.2">
      <c r="B15" s="162"/>
      <c r="C15" s="164"/>
      <c r="D15" s="117" t="s">
        <v>6</v>
      </c>
      <c r="E15" s="10">
        <f>E14-E13</f>
        <v>-13318.350999999999</v>
      </c>
      <c r="F15" s="10">
        <f t="shared" ref="F15" si="16">F14-F13</f>
        <v>-12688.659</v>
      </c>
      <c r="G15" s="10">
        <f t="shared" ref="G15:L15" si="17">G14-G13</f>
        <v>-11007.863000000001</v>
      </c>
      <c r="H15" s="10">
        <f t="shared" si="17"/>
        <v>-16397.236000000001</v>
      </c>
      <c r="I15" s="10">
        <f t="shared" si="17"/>
        <v>-22376.474999999999</v>
      </c>
      <c r="J15" s="10">
        <f t="shared" si="17"/>
        <v>-24206.68</v>
      </c>
      <c r="K15" s="10">
        <f t="shared" si="17"/>
        <v>-26105.58</v>
      </c>
      <c r="L15" s="10">
        <f t="shared" si="17"/>
        <v>-20944.826000000001</v>
      </c>
      <c r="M15" s="10">
        <f t="shared" ref="M15:N15" si="18">M14-M13</f>
        <v>-19759.159</v>
      </c>
      <c r="N15" s="10">
        <f t="shared" si="18"/>
        <v>-20978.546000000002</v>
      </c>
      <c r="O15" s="10">
        <f t="shared" ref="O15:P15" si="19">O14-O13</f>
        <v>-18749.942999999999</v>
      </c>
      <c r="P15" s="10">
        <f t="shared" si="19"/>
        <v>-15389.801999999998</v>
      </c>
      <c r="Q15" s="10">
        <f t="shared" ref="Q15" si="20">Q14-Q13</f>
        <v>-13093.594999999999</v>
      </c>
      <c r="R15" s="61"/>
      <c r="S15" s="61"/>
      <c r="T15" s="13"/>
    </row>
    <row r="16" spans="2:23" ht="15.95" customHeight="1" x14ac:dyDescent="0.2">
      <c r="B16" s="162"/>
      <c r="C16" s="164" t="s">
        <v>120</v>
      </c>
      <c r="D16" s="115" t="s">
        <v>4</v>
      </c>
      <c r="E16" s="9">
        <v>43062.894999999997</v>
      </c>
      <c r="F16" s="9">
        <v>50462.451999999997</v>
      </c>
      <c r="G16" s="9">
        <v>43179.273000000001</v>
      </c>
      <c r="H16" s="9">
        <v>54605.824999999997</v>
      </c>
      <c r="I16" s="9">
        <v>76606.13</v>
      </c>
      <c r="J16" s="9">
        <v>88324.573000000004</v>
      </c>
      <c r="K16" s="9">
        <v>84117.365000000005</v>
      </c>
      <c r="L16" s="9">
        <v>71305.591</v>
      </c>
      <c r="M16" s="9">
        <v>70013.451000000001</v>
      </c>
      <c r="N16" s="9">
        <v>81600.275999999998</v>
      </c>
      <c r="O16" s="9">
        <v>63321.362000000001</v>
      </c>
      <c r="P16" s="9">
        <v>64328.983</v>
      </c>
      <c r="Q16" s="9">
        <v>82606.614000000001</v>
      </c>
      <c r="R16" s="61"/>
      <c r="S16" s="61"/>
    </row>
    <row r="17" spans="2:19" ht="15.95" customHeight="1" x14ac:dyDescent="0.2">
      <c r="B17" s="162"/>
      <c r="C17" s="164"/>
      <c r="D17" s="116" t="s">
        <v>5</v>
      </c>
      <c r="E17" s="9">
        <v>2393.6039999999998</v>
      </c>
      <c r="F17" s="9">
        <v>5109.8469999999998</v>
      </c>
      <c r="G17" s="9">
        <v>5741.6769999999997</v>
      </c>
      <c r="H17" s="9">
        <v>5118.8739999999998</v>
      </c>
      <c r="I17" s="9">
        <v>5373.2439999999997</v>
      </c>
      <c r="J17" s="9">
        <v>5771.5320000000002</v>
      </c>
      <c r="K17" s="9">
        <v>3964.9839999999999</v>
      </c>
      <c r="L17" s="9">
        <v>5754.393</v>
      </c>
      <c r="M17" s="9">
        <v>5183.2070000000003</v>
      </c>
      <c r="N17" s="9">
        <v>5203.0680000000002</v>
      </c>
      <c r="O17" s="9">
        <v>5412.6909999999998</v>
      </c>
      <c r="P17" s="9">
        <v>9296.1409999999996</v>
      </c>
      <c r="Q17" s="9">
        <v>13071.707</v>
      </c>
      <c r="R17" s="61"/>
      <c r="S17" s="61"/>
    </row>
    <row r="18" spans="2:19" ht="15.95" customHeight="1" x14ac:dyDescent="0.2">
      <c r="B18" s="163"/>
      <c r="C18" s="165"/>
      <c r="D18" s="118" t="s">
        <v>6</v>
      </c>
      <c r="E18" s="71">
        <f>E17-E16</f>
        <v>-40669.290999999997</v>
      </c>
      <c r="F18" s="71">
        <f t="shared" ref="F18" si="21">F17-F16</f>
        <v>-45352.604999999996</v>
      </c>
      <c r="G18" s="71">
        <f t="shared" ref="G18:L18" si="22">G17-G16</f>
        <v>-37437.596000000005</v>
      </c>
      <c r="H18" s="71">
        <f t="shared" si="22"/>
        <v>-49486.951000000001</v>
      </c>
      <c r="I18" s="71">
        <f t="shared" si="22"/>
        <v>-71232.885999999999</v>
      </c>
      <c r="J18" s="71">
        <f t="shared" si="22"/>
        <v>-82553.040999999997</v>
      </c>
      <c r="K18" s="71">
        <f t="shared" si="22"/>
        <v>-80152.381000000008</v>
      </c>
      <c r="L18" s="71">
        <f t="shared" si="22"/>
        <v>-65551.198000000004</v>
      </c>
      <c r="M18" s="71">
        <f t="shared" ref="M18:N18" si="23">M17-M16</f>
        <v>-64830.243999999999</v>
      </c>
      <c r="N18" s="71">
        <f t="shared" si="23"/>
        <v>-76397.207999999999</v>
      </c>
      <c r="O18" s="71">
        <f t="shared" ref="O18:P18" si="24">O17-O16</f>
        <v>-57908.671000000002</v>
      </c>
      <c r="P18" s="71">
        <f t="shared" si="24"/>
        <v>-55032.842000000004</v>
      </c>
      <c r="Q18" s="71">
        <f t="shared" ref="Q18" si="25">Q17-Q16</f>
        <v>-69534.907000000007</v>
      </c>
      <c r="R18" s="61"/>
      <c r="S18" s="61"/>
    </row>
    <row r="19" spans="2:19" ht="6" customHeight="1" x14ac:dyDescent="0.2">
      <c r="B19" s="119"/>
      <c r="C19" s="119"/>
      <c r="D19" s="119"/>
      <c r="R19" s="61"/>
      <c r="S19" s="61"/>
    </row>
    <row r="20" spans="2:19" ht="15.95" customHeight="1" x14ac:dyDescent="0.2">
      <c r="B20" s="120" t="s">
        <v>7</v>
      </c>
      <c r="C20" s="121"/>
      <c r="D20" s="122" t="s">
        <v>8</v>
      </c>
      <c r="E20" s="12">
        <f>E16/E13</f>
        <v>2.7794460935045819</v>
      </c>
      <c r="F20" s="12">
        <f t="shared" ref="F20:L20" si="26">F16/F13</f>
        <v>3.1457008350725482</v>
      </c>
      <c r="G20" s="12">
        <f t="shared" si="26"/>
        <v>2.82630610038792</v>
      </c>
      <c r="H20" s="12">
        <f t="shared" si="26"/>
        <v>2.7379494314572574</v>
      </c>
      <c r="I20" s="12">
        <f t="shared" si="26"/>
        <v>2.9403397532523083</v>
      </c>
      <c r="J20" s="12">
        <f t="shared" si="26"/>
        <v>3.1324945005082596</v>
      </c>
      <c r="K20" s="12">
        <f t="shared" si="26"/>
        <v>2.8363198628758912</v>
      </c>
      <c r="L20" s="12">
        <f t="shared" si="26"/>
        <v>2.7904036971006572</v>
      </c>
      <c r="M20" s="12">
        <f t="shared" ref="M20:N20" si="27">M16/M13</f>
        <v>2.9065169732681286</v>
      </c>
      <c r="N20" s="12">
        <f t="shared" si="27"/>
        <v>3.2156513734981802</v>
      </c>
      <c r="O20" s="12">
        <f t="shared" ref="O20:P20" si="28">O16/O13</f>
        <v>2.6179259741538705</v>
      </c>
      <c r="P20" s="12">
        <f t="shared" si="28"/>
        <v>2.7825899509239056</v>
      </c>
      <c r="Q20" s="12">
        <f t="shared" ref="Q20" si="29">Q16/Q13</f>
        <v>3.9215408085778596</v>
      </c>
      <c r="R20" s="61"/>
      <c r="S20" s="61"/>
    </row>
    <row r="21" spans="2:19" ht="15.95" customHeight="1" x14ac:dyDescent="0.2">
      <c r="B21" s="123" t="s">
        <v>9</v>
      </c>
      <c r="C21" s="124"/>
      <c r="D21" s="125" t="s">
        <v>8</v>
      </c>
      <c r="E21" s="73">
        <f>E17/E14</f>
        <v>1.100514669979485</v>
      </c>
      <c r="F21" s="73">
        <f t="shared" ref="F21:L21" si="30">F17/F14</f>
        <v>1.5239349955160373</v>
      </c>
      <c r="G21" s="73">
        <f t="shared" si="30"/>
        <v>1.3447268378733104</v>
      </c>
      <c r="H21" s="73">
        <f t="shared" si="30"/>
        <v>1.4432279253856197</v>
      </c>
      <c r="I21" s="73">
        <f t="shared" si="30"/>
        <v>1.4613035933164373</v>
      </c>
      <c r="J21" s="73">
        <f t="shared" si="30"/>
        <v>1.4466580541924152</v>
      </c>
      <c r="K21" s="73">
        <f t="shared" si="30"/>
        <v>1.1163808504294213</v>
      </c>
      <c r="L21" s="73">
        <f t="shared" si="30"/>
        <v>1.2485025068148741</v>
      </c>
      <c r="M21" s="73">
        <f t="shared" ref="M21:N21" si="31">M17/M14</f>
        <v>1.1972451295573996</v>
      </c>
      <c r="N21" s="73">
        <f t="shared" si="31"/>
        <v>1.1832079000778866</v>
      </c>
      <c r="O21" s="73">
        <f t="shared" ref="O21:P21" si="32">O17/O14</f>
        <v>0.99540758594271106</v>
      </c>
      <c r="P21" s="73">
        <f t="shared" si="32"/>
        <v>1.2028262105519485</v>
      </c>
      <c r="Q21" s="73">
        <f t="shared" ref="Q21" si="33">Q17/Q14</f>
        <v>1.6398584611856548</v>
      </c>
      <c r="R21" s="61"/>
      <c r="S21" s="61"/>
    </row>
    <row r="22" spans="2:19" ht="15.95" customHeight="1" x14ac:dyDescent="0.2">
      <c r="B22" s="126"/>
      <c r="C22" s="126"/>
      <c r="D22" s="12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S22" s="43" t="s">
        <v>12</v>
      </c>
    </row>
    <row r="23" spans="2:19" ht="15.95" customHeight="1" x14ac:dyDescent="0.2">
      <c r="B23" s="166" t="s">
        <v>82</v>
      </c>
      <c r="C23" s="167" t="s">
        <v>119</v>
      </c>
      <c r="D23" s="128" t="s">
        <v>4</v>
      </c>
      <c r="E23" s="74">
        <v>2602.4740000000002</v>
      </c>
      <c r="F23" s="74">
        <v>2364.35</v>
      </c>
      <c r="G23" s="74">
        <v>2271.7460000000001</v>
      </c>
      <c r="H23" s="74">
        <v>2049.6770000000001</v>
      </c>
      <c r="I23" s="74">
        <v>2189.4830000000002</v>
      </c>
      <c r="J23" s="74">
        <v>2115.6590000000001</v>
      </c>
      <c r="K23" s="74">
        <v>1711.067</v>
      </c>
      <c r="L23" s="74">
        <v>1686.5930000000001</v>
      </c>
      <c r="M23" s="74">
        <v>2244.2710000000002</v>
      </c>
      <c r="N23" s="74">
        <v>2013.48</v>
      </c>
      <c r="O23" s="74">
        <v>1487.703</v>
      </c>
      <c r="P23" s="74">
        <v>1395.3030000000001</v>
      </c>
      <c r="Q23" s="74">
        <v>2090.0160000000001</v>
      </c>
      <c r="R23" s="61"/>
      <c r="S23" s="61"/>
    </row>
    <row r="24" spans="2:19" ht="15.95" customHeight="1" x14ac:dyDescent="0.2">
      <c r="B24" s="162"/>
      <c r="C24" s="164"/>
      <c r="D24" s="116" t="s">
        <v>5</v>
      </c>
      <c r="E24" s="9">
        <v>949.53899999999999</v>
      </c>
      <c r="F24" s="9">
        <v>1786.1969999999999</v>
      </c>
      <c r="G24" s="9">
        <v>1103.1990000000001</v>
      </c>
      <c r="H24" s="9">
        <v>1092.0920000000001</v>
      </c>
      <c r="I24" s="9">
        <v>1594.5119999999999</v>
      </c>
      <c r="J24" s="9">
        <v>1249.5889999999999</v>
      </c>
      <c r="K24" s="9">
        <v>1629.711</v>
      </c>
      <c r="L24" s="9">
        <v>2118.7979999999998</v>
      </c>
      <c r="M24" s="9">
        <v>1753.114</v>
      </c>
      <c r="N24" s="9">
        <v>2059.3339999999998</v>
      </c>
      <c r="O24" s="9">
        <v>1967.34</v>
      </c>
      <c r="P24" s="9">
        <v>2813.7289999999998</v>
      </c>
      <c r="Q24" s="9">
        <v>1779.8710000000001</v>
      </c>
      <c r="R24" s="61"/>
      <c r="S24" s="61"/>
    </row>
    <row r="25" spans="2:19" ht="15.95" customHeight="1" x14ac:dyDescent="0.2">
      <c r="B25" s="162"/>
      <c r="C25" s="164"/>
      <c r="D25" s="117" t="s">
        <v>6</v>
      </c>
      <c r="E25" s="10">
        <f>E24-E23</f>
        <v>-1652.9350000000002</v>
      </c>
      <c r="F25" s="10">
        <f t="shared" ref="F25" si="34">F24-F23</f>
        <v>-578.15300000000002</v>
      </c>
      <c r="G25" s="10">
        <f t="shared" ref="G25:L25" si="35">G24-G23</f>
        <v>-1168.547</v>
      </c>
      <c r="H25" s="10">
        <f t="shared" si="35"/>
        <v>-957.58500000000004</v>
      </c>
      <c r="I25" s="10">
        <f t="shared" si="35"/>
        <v>-594.97100000000023</v>
      </c>
      <c r="J25" s="10">
        <f t="shared" si="35"/>
        <v>-866.07000000000016</v>
      </c>
      <c r="K25" s="10">
        <f t="shared" si="35"/>
        <v>-81.355999999999995</v>
      </c>
      <c r="L25" s="10">
        <f t="shared" si="35"/>
        <v>432.2049999999997</v>
      </c>
      <c r="M25" s="10">
        <f t="shared" ref="M25:N25" si="36">M24-M23</f>
        <v>-491.15700000000015</v>
      </c>
      <c r="N25" s="10">
        <f t="shared" si="36"/>
        <v>45.853999999999814</v>
      </c>
      <c r="O25" s="10">
        <f t="shared" ref="O25:P25" si="37">O24-O23</f>
        <v>479.63699999999994</v>
      </c>
      <c r="P25" s="10">
        <f t="shared" si="37"/>
        <v>1418.4259999999997</v>
      </c>
      <c r="Q25" s="10">
        <f t="shared" ref="Q25" si="38">Q24-Q23</f>
        <v>-310.14499999999998</v>
      </c>
      <c r="R25" s="61"/>
      <c r="S25" s="61"/>
    </row>
    <row r="26" spans="2:19" ht="15.95" customHeight="1" x14ac:dyDescent="0.2">
      <c r="B26" s="162"/>
      <c r="C26" s="164" t="s">
        <v>120</v>
      </c>
      <c r="D26" s="115" t="s">
        <v>4</v>
      </c>
      <c r="E26" s="9">
        <v>7197.6260000000002</v>
      </c>
      <c r="F26" s="9">
        <v>6497.9579999999996</v>
      </c>
      <c r="G26" s="9">
        <v>5541.7879999999996</v>
      </c>
      <c r="H26" s="9">
        <v>5500.2380000000003</v>
      </c>
      <c r="I26" s="9">
        <v>6189.5259999999998</v>
      </c>
      <c r="J26" s="9">
        <v>5710.7060000000001</v>
      </c>
      <c r="K26" s="9">
        <v>4604.933</v>
      </c>
      <c r="L26" s="9">
        <v>5489.9880000000003</v>
      </c>
      <c r="M26" s="9">
        <v>6556.5919999999996</v>
      </c>
      <c r="N26" s="9">
        <v>5544.5959999999995</v>
      </c>
      <c r="O26" s="9">
        <v>3841.3690000000001</v>
      </c>
      <c r="P26" s="9">
        <v>4324.6469999999999</v>
      </c>
      <c r="Q26" s="9">
        <v>8639.7170000000006</v>
      </c>
      <c r="R26" s="61"/>
      <c r="S26" s="61"/>
    </row>
    <row r="27" spans="2:19" ht="15.95" customHeight="1" x14ac:dyDescent="0.2">
      <c r="B27" s="162"/>
      <c r="C27" s="164"/>
      <c r="D27" s="116" t="s">
        <v>5</v>
      </c>
      <c r="E27" s="9">
        <v>2046.77</v>
      </c>
      <c r="F27" s="9">
        <v>2925.3580000000002</v>
      </c>
      <c r="G27" s="9">
        <v>2674.663</v>
      </c>
      <c r="H27" s="9">
        <v>2510.2080000000001</v>
      </c>
      <c r="I27" s="9">
        <v>3863.4029999999998</v>
      </c>
      <c r="J27" s="9">
        <v>2833.0349999999999</v>
      </c>
      <c r="K27" s="9">
        <v>3241.663</v>
      </c>
      <c r="L27" s="9">
        <v>4578.1620000000003</v>
      </c>
      <c r="M27" s="9">
        <v>4004.4290000000001</v>
      </c>
      <c r="N27" s="9">
        <v>3340.259</v>
      </c>
      <c r="O27" s="9">
        <v>3280.3820000000001</v>
      </c>
      <c r="P27" s="9">
        <v>5568.2950000000001</v>
      </c>
      <c r="Q27" s="9">
        <v>4097.66</v>
      </c>
      <c r="R27" s="61"/>
      <c r="S27" s="61"/>
    </row>
    <row r="28" spans="2:19" ht="15.95" customHeight="1" x14ac:dyDescent="0.2">
      <c r="B28" s="163"/>
      <c r="C28" s="165"/>
      <c r="D28" s="118" t="s">
        <v>6</v>
      </c>
      <c r="E28" s="71">
        <f>E27-E26</f>
        <v>-5150.8559999999998</v>
      </c>
      <c r="F28" s="71">
        <f t="shared" ref="F28" si="39">F27-F26</f>
        <v>-3572.5999999999995</v>
      </c>
      <c r="G28" s="71">
        <f t="shared" ref="G28:L28" si="40">G27-G26</f>
        <v>-2867.1249999999995</v>
      </c>
      <c r="H28" s="71">
        <f t="shared" si="40"/>
        <v>-2990.03</v>
      </c>
      <c r="I28" s="71">
        <f t="shared" si="40"/>
        <v>-2326.123</v>
      </c>
      <c r="J28" s="71">
        <f t="shared" si="40"/>
        <v>-2877.6710000000003</v>
      </c>
      <c r="K28" s="71">
        <f t="shared" si="40"/>
        <v>-1363.27</v>
      </c>
      <c r="L28" s="71">
        <f t="shared" si="40"/>
        <v>-911.82600000000002</v>
      </c>
      <c r="M28" s="71">
        <f t="shared" ref="M28:N28" si="41">M27-M26</f>
        <v>-2552.1629999999996</v>
      </c>
      <c r="N28" s="71">
        <f t="shared" si="41"/>
        <v>-2204.3369999999995</v>
      </c>
      <c r="O28" s="71">
        <f t="shared" ref="O28:P28" si="42">O27-O26</f>
        <v>-560.98700000000008</v>
      </c>
      <c r="P28" s="71">
        <f t="shared" si="42"/>
        <v>1243.6480000000001</v>
      </c>
      <c r="Q28" s="71">
        <f t="shared" ref="Q28" si="43">Q27-Q26</f>
        <v>-4542.0570000000007</v>
      </c>
      <c r="R28" s="61"/>
      <c r="S28" s="61"/>
    </row>
    <row r="29" spans="2:19" ht="6" customHeight="1" x14ac:dyDescent="0.2">
      <c r="B29" s="119"/>
      <c r="C29" s="119"/>
      <c r="D29" s="119"/>
      <c r="R29" s="61"/>
      <c r="S29" s="61"/>
    </row>
    <row r="30" spans="2:19" ht="15.95" customHeight="1" x14ac:dyDescent="0.2">
      <c r="B30" s="120" t="s">
        <v>7</v>
      </c>
      <c r="C30" s="121"/>
      <c r="D30" s="122" t="s">
        <v>8</v>
      </c>
      <c r="E30" s="12">
        <f>E26/E23</f>
        <v>2.7656860356722102</v>
      </c>
      <c r="F30" s="12">
        <f t="shared" ref="F30:L30" si="44">F26/F23</f>
        <v>2.7483062998287053</v>
      </c>
      <c r="G30" s="12">
        <f t="shared" si="44"/>
        <v>2.4394399726025706</v>
      </c>
      <c r="H30" s="12">
        <f t="shared" si="44"/>
        <v>2.6834657363086962</v>
      </c>
      <c r="I30" s="12">
        <f t="shared" si="44"/>
        <v>2.8269349430893045</v>
      </c>
      <c r="J30" s="12">
        <f t="shared" si="44"/>
        <v>2.699256354639382</v>
      </c>
      <c r="K30" s="12">
        <f t="shared" si="44"/>
        <v>2.69126398907816</v>
      </c>
      <c r="L30" s="12">
        <f t="shared" si="44"/>
        <v>3.2550757651668185</v>
      </c>
      <c r="M30" s="12">
        <f t="shared" ref="M30:N30" si="45">M26/M23</f>
        <v>2.9214796252324247</v>
      </c>
      <c r="N30" s="12">
        <f t="shared" si="45"/>
        <v>2.753737807179609</v>
      </c>
      <c r="O30" s="12">
        <f t="shared" ref="O30:P30" si="46">O26/O23</f>
        <v>2.5820805631231503</v>
      </c>
      <c r="P30" s="12">
        <f t="shared" si="46"/>
        <v>3.0994321663466642</v>
      </c>
      <c r="Q30" s="12">
        <f t="shared" ref="Q30" si="47">Q26/Q23</f>
        <v>4.1338042388192244</v>
      </c>
      <c r="R30" s="61"/>
      <c r="S30" s="61"/>
    </row>
    <row r="31" spans="2:19" ht="15.95" customHeight="1" x14ac:dyDescent="0.2">
      <c r="B31" s="123" t="s">
        <v>9</v>
      </c>
      <c r="C31" s="124"/>
      <c r="D31" s="125" t="s">
        <v>8</v>
      </c>
      <c r="E31" s="73">
        <f>E27/E24</f>
        <v>2.1555407413492231</v>
      </c>
      <c r="F31" s="73">
        <f t="shared" ref="F31:L31" si="48">F27/F24</f>
        <v>1.6377577613219596</v>
      </c>
      <c r="G31" s="73">
        <f t="shared" si="48"/>
        <v>2.4244610446528685</v>
      </c>
      <c r="H31" s="73">
        <f t="shared" si="48"/>
        <v>2.2985316255407051</v>
      </c>
      <c r="I31" s="73">
        <f t="shared" si="48"/>
        <v>2.4229375507992414</v>
      </c>
      <c r="J31" s="73">
        <f t="shared" si="48"/>
        <v>2.2671734466292515</v>
      </c>
      <c r="K31" s="73">
        <f t="shared" si="48"/>
        <v>1.9891029759264065</v>
      </c>
      <c r="L31" s="73">
        <f t="shared" si="48"/>
        <v>2.1607354736034301</v>
      </c>
      <c r="M31" s="73">
        <f t="shared" ref="M31:N31" si="49">M27/M24</f>
        <v>2.2841806066234143</v>
      </c>
      <c r="N31" s="73">
        <f t="shared" si="49"/>
        <v>1.6220093486534968</v>
      </c>
      <c r="O31" s="73">
        <f t="shared" ref="O31:P31" si="50">O27/O24</f>
        <v>1.6674199680787256</v>
      </c>
      <c r="P31" s="73">
        <f t="shared" si="50"/>
        <v>1.9789734547996629</v>
      </c>
      <c r="Q31" s="73">
        <f t="shared" ref="Q31" si="51">Q27/Q24</f>
        <v>2.3022230262754997</v>
      </c>
      <c r="R31" s="61"/>
      <c r="S31" s="61"/>
    </row>
    <row r="32" spans="2:19" ht="15.95" customHeight="1" x14ac:dyDescent="0.2">
      <c r="B32" s="126"/>
      <c r="C32" s="126"/>
      <c r="D32" s="12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1"/>
      <c r="S32" s="61"/>
    </row>
    <row r="33" spans="2:18" ht="15.95" customHeight="1" x14ac:dyDescent="0.2">
      <c r="B33" s="166" t="s">
        <v>40</v>
      </c>
      <c r="C33" s="167" t="s">
        <v>119</v>
      </c>
      <c r="D33" s="128" t="s">
        <v>4</v>
      </c>
      <c r="E33" s="74">
        <f t="shared" ref="E33:I33" si="52">SUM(E3+E13+E23)</f>
        <v>45197.858999999997</v>
      </c>
      <c r="F33" s="74">
        <f t="shared" si="52"/>
        <v>47570.932999999997</v>
      </c>
      <c r="G33" s="74">
        <f t="shared" si="52"/>
        <v>45236.027999999998</v>
      </c>
      <c r="H33" s="74">
        <f t="shared" si="52"/>
        <v>52595.134000000005</v>
      </c>
      <c r="I33" s="74">
        <f t="shared" si="52"/>
        <v>59908.704999999994</v>
      </c>
      <c r="J33" s="74">
        <f t="shared" ref="J33:K33" si="53">SUM(J3+J13+J23)</f>
        <v>64398.786</v>
      </c>
      <c r="K33" s="74">
        <f t="shared" si="53"/>
        <v>67087.764999999999</v>
      </c>
      <c r="L33" s="74">
        <f t="shared" ref="L33:M33" si="54">SUM(L3+L13+L23)</f>
        <v>68410.179000000004</v>
      </c>
      <c r="M33" s="74">
        <f t="shared" si="54"/>
        <v>74066.290999999997</v>
      </c>
      <c r="N33" s="74">
        <f t="shared" ref="N33:O33" si="55">SUM(N3+N13+N23)</f>
        <v>73442.194999999992</v>
      </c>
      <c r="O33" s="74">
        <f t="shared" si="55"/>
        <v>66532.868999999992</v>
      </c>
      <c r="P33" s="74">
        <f t="shared" ref="P33:Q33" si="56">SUM(P3+P13+P23)</f>
        <v>66750.156000000003</v>
      </c>
      <c r="Q33" s="74">
        <f t="shared" si="56"/>
        <v>73200.116999999998</v>
      </c>
      <c r="R33" s="61"/>
    </row>
    <row r="34" spans="2:18" ht="15.95" customHeight="1" x14ac:dyDescent="0.2">
      <c r="B34" s="162"/>
      <c r="C34" s="164"/>
      <c r="D34" s="116" t="s">
        <v>5</v>
      </c>
      <c r="E34" s="9">
        <f t="shared" ref="E34:I34" si="57">SUM(E4+E14+E24)</f>
        <v>10339.606</v>
      </c>
      <c r="F34" s="9">
        <f t="shared" si="57"/>
        <v>17288.197</v>
      </c>
      <c r="G34" s="9">
        <f t="shared" si="57"/>
        <v>17884.214</v>
      </c>
      <c r="H34" s="9">
        <f t="shared" si="57"/>
        <v>19098.039000000001</v>
      </c>
      <c r="I34" s="9">
        <f t="shared" si="57"/>
        <v>20336.451999999997</v>
      </c>
      <c r="J34" s="9">
        <f t="shared" ref="J34:K34" si="58">SUM(J4+J14+J24)</f>
        <v>24631.334000000003</v>
      </c>
      <c r="K34" s="9">
        <f t="shared" si="58"/>
        <v>27091.695</v>
      </c>
      <c r="L34" s="9">
        <f t="shared" ref="L34:M34" si="59">SUM(L4+L14+L24)</f>
        <v>42026.347000000002</v>
      </c>
      <c r="M34" s="9">
        <f t="shared" si="59"/>
        <v>33930.919000000002</v>
      </c>
      <c r="N34" s="9">
        <f t="shared" ref="N34:O34" si="60">SUM(N4+N14+N24)</f>
        <v>27060.998</v>
      </c>
      <c r="O34" s="9">
        <f t="shared" si="60"/>
        <v>24579.331000000002</v>
      </c>
      <c r="P34" s="9">
        <f t="shared" ref="P34:Q34" si="61">SUM(P4+P14+P24)</f>
        <v>36539.216999999997</v>
      </c>
      <c r="Q34" s="9">
        <f>SUM(Q4+Q14+Q24)</f>
        <v>34046.385999999999</v>
      </c>
      <c r="R34" s="61"/>
    </row>
    <row r="35" spans="2:18" ht="15.95" customHeight="1" x14ac:dyDescent="0.2">
      <c r="B35" s="162"/>
      <c r="C35" s="164"/>
      <c r="D35" s="117" t="s">
        <v>6</v>
      </c>
      <c r="E35" s="10">
        <f>E34-E33</f>
        <v>-34858.252999999997</v>
      </c>
      <c r="F35" s="10">
        <f t="shared" ref="F35" si="62">F34-F33</f>
        <v>-30282.735999999997</v>
      </c>
      <c r="G35" s="10">
        <f t="shared" ref="G35:L35" si="63">G34-G33</f>
        <v>-27351.813999999998</v>
      </c>
      <c r="H35" s="10">
        <f t="shared" si="63"/>
        <v>-33497.095000000001</v>
      </c>
      <c r="I35" s="10">
        <f t="shared" si="63"/>
        <v>-39572.252999999997</v>
      </c>
      <c r="J35" s="10">
        <f t="shared" si="63"/>
        <v>-39767.451999999997</v>
      </c>
      <c r="K35" s="10">
        <f t="shared" si="63"/>
        <v>-39996.07</v>
      </c>
      <c r="L35" s="10">
        <f t="shared" si="63"/>
        <v>-26383.832000000002</v>
      </c>
      <c r="M35" s="10">
        <f t="shared" ref="M35:N35" si="64">M34-M33</f>
        <v>-40135.371999999996</v>
      </c>
      <c r="N35" s="10">
        <f t="shared" si="64"/>
        <v>-46381.196999999993</v>
      </c>
      <c r="O35" s="10">
        <f t="shared" ref="O35:P35" si="65">O34-O33</f>
        <v>-41953.537999999986</v>
      </c>
      <c r="P35" s="10">
        <f t="shared" si="65"/>
        <v>-30210.939000000006</v>
      </c>
      <c r="Q35" s="10">
        <f t="shared" ref="Q35" si="66">Q34-Q33</f>
        <v>-39153.731</v>
      </c>
      <c r="R35" s="61"/>
    </row>
    <row r="36" spans="2:18" ht="15.95" customHeight="1" x14ac:dyDescent="0.2">
      <c r="B36" s="162"/>
      <c r="C36" s="164" t="s">
        <v>120</v>
      </c>
      <c r="D36" s="115" t="s">
        <v>4</v>
      </c>
      <c r="E36" s="9">
        <f>SUM(E6+E16+E26)</f>
        <v>91487.618999999992</v>
      </c>
      <c r="F36" s="9">
        <f t="shared" ref="F36" si="67">SUM(F6+F16+F26)</f>
        <v>103455.98</v>
      </c>
      <c r="G36" s="9">
        <f t="shared" ref="G36:I37" si="68">SUM(G6+G16+G26)</f>
        <v>92732.132000000012</v>
      </c>
      <c r="H36" s="9">
        <f t="shared" si="68"/>
        <v>110437.59</v>
      </c>
      <c r="I36" s="9">
        <f t="shared" si="68"/>
        <v>134203.424</v>
      </c>
      <c r="J36" s="9">
        <f t="shared" ref="J36:K36" si="69">SUM(J6+J16+J26)</f>
        <v>150084.33800000002</v>
      </c>
      <c r="K36" s="9">
        <f t="shared" si="69"/>
        <v>144510.427</v>
      </c>
      <c r="L36" s="9">
        <f t="shared" ref="L36:M36" si="70">SUM(L6+L16+L26)</f>
        <v>144327.36600000001</v>
      </c>
      <c r="M36" s="9">
        <f t="shared" si="70"/>
        <v>164970.837</v>
      </c>
      <c r="N36" s="9">
        <f t="shared" ref="N36:O36" si="71">SUM(N6+N16+N26)</f>
        <v>173574.595</v>
      </c>
      <c r="O36" s="9">
        <f t="shared" si="71"/>
        <v>139944.28599999999</v>
      </c>
      <c r="P36" s="9">
        <f t="shared" ref="P36:Q36" si="72">SUM(P6+P16+P26)</f>
        <v>149087.04499999998</v>
      </c>
      <c r="Q36" s="9">
        <f t="shared" si="72"/>
        <v>222105.84400000001</v>
      </c>
      <c r="R36" s="61"/>
    </row>
    <row r="37" spans="2:18" ht="15.95" customHeight="1" x14ac:dyDescent="0.2">
      <c r="B37" s="162"/>
      <c r="C37" s="164"/>
      <c r="D37" s="116" t="s">
        <v>5</v>
      </c>
      <c r="E37" s="9">
        <f>SUM(E7+E17+E27)</f>
        <v>16000.169</v>
      </c>
      <c r="F37" s="9">
        <f t="shared" ref="F37" si="73">SUM(F7+F17+F27)</f>
        <v>24875.927000000003</v>
      </c>
      <c r="G37" s="9">
        <f t="shared" si="68"/>
        <v>25643.454000000002</v>
      </c>
      <c r="H37" s="9">
        <f t="shared" si="68"/>
        <v>29610.125</v>
      </c>
      <c r="I37" s="9">
        <f t="shared" si="68"/>
        <v>32189.582999999999</v>
      </c>
      <c r="J37" s="9">
        <f t="shared" ref="J37:K37" si="74">SUM(J7+J17+J27)</f>
        <v>40248.745999999999</v>
      </c>
      <c r="K37" s="9">
        <f t="shared" si="74"/>
        <v>35814.504999999997</v>
      </c>
      <c r="L37" s="9">
        <f t="shared" ref="L37:M37" si="75">SUM(L7+L17+L27)</f>
        <v>57941.286999999997</v>
      </c>
      <c r="M37" s="9">
        <f t="shared" si="75"/>
        <v>47571.831000000006</v>
      </c>
      <c r="N37" s="9">
        <f t="shared" ref="N37:O37" si="76">SUM(N7+N17+N27)</f>
        <v>35866.841999999997</v>
      </c>
      <c r="O37" s="9">
        <f t="shared" si="76"/>
        <v>31372.371999999999</v>
      </c>
      <c r="P37" s="9">
        <f t="shared" ref="P37:Q37" si="77">SUM(P7+P17+P27)</f>
        <v>50915.637999999992</v>
      </c>
      <c r="Q37" s="9">
        <f t="shared" si="77"/>
        <v>60788.712</v>
      </c>
      <c r="R37" s="61"/>
    </row>
    <row r="38" spans="2:18" ht="15.95" customHeight="1" x14ac:dyDescent="0.2">
      <c r="B38" s="163"/>
      <c r="C38" s="165"/>
      <c r="D38" s="118" t="s">
        <v>6</v>
      </c>
      <c r="E38" s="71">
        <f>E37-E36</f>
        <v>-75487.45</v>
      </c>
      <c r="F38" s="71">
        <f t="shared" ref="F38" si="78">F37-F36</f>
        <v>-78580.052999999985</v>
      </c>
      <c r="G38" s="71">
        <f t="shared" ref="G38:L38" si="79">G37-G36</f>
        <v>-67088.678000000014</v>
      </c>
      <c r="H38" s="71">
        <f t="shared" si="79"/>
        <v>-80827.464999999997</v>
      </c>
      <c r="I38" s="71">
        <f t="shared" si="79"/>
        <v>-102013.841</v>
      </c>
      <c r="J38" s="71">
        <f t="shared" si="79"/>
        <v>-109835.59200000002</v>
      </c>
      <c r="K38" s="71">
        <f t="shared" si="79"/>
        <v>-108695.92199999999</v>
      </c>
      <c r="L38" s="71">
        <f t="shared" si="79"/>
        <v>-86386.079000000012</v>
      </c>
      <c r="M38" s="71">
        <f t="shared" ref="M38:N38" si="80">M37-M36</f>
        <v>-117399.00599999999</v>
      </c>
      <c r="N38" s="71">
        <f t="shared" si="80"/>
        <v>-137707.753</v>
      </c>
      <c r="O38" s="71">
        <f t="shared" ref="O38:P38" si="81">O37-O36</f>
        <v>-108571.91399999999</v>
      </c>
      <c r="P38" s="71">
        <f t="shared" si="81"/>
        <v>-98171.406999999992</v>
      </c>
      <c r="Q38" s="71">
        <f t="shared" ref="Q38" si="82">Q37-Q36</f>
        <v>-161317.13200000001</v>
      </c>
      <c r="R38" s="61"/>
    </row>
    <row r="39" spans="2:18" ht="6" customHeight="1" x14ac:dyDescent="0.2">
      <c r="B39" s="119"/>
      <c r="C39" s="119"/>
      <c r="D39" s="119"/>
      <c r="R39" s="61"/>
    </row>
    <row r="40" spans="2:18" ht="21.95" customHeight="1" x14ac:dyDescent="0.2">
      <c r="B40" s="120" t="s">
        <v>7</v>
      </c>
      <c r="C40" s="121"/>
      <c r="D40" s="122" t="s">
        <v>8</v>
      </c>
      <c r="E40" s="12">
        <f>E36/E33</f>
        <v>2.0241582460797534</v>
      </c>
      <c r="F40" s="12">
        <f t="shared" ref="F40" si="83">F36/F33</f>
        <v>2.1747729858483122</v>
      </c>
      <c r="G40" s="12">
        <f t="shared" ref="G40:I41" si="84">G36/G33</f>
        <v>2.0499618578359713</v>
      </c>
      <c r="H40" s="12">
        <f t="shared" si="84"/>
        <v>2.0997682028911644</v>
      </c>
      <c r="I40" s="12">
        <f t="shared" si="84"/>
        <v>2.2401322812769866</v>
      </c>
      <c r="J40" s="12">
        <f t="shared" ref="J40:K40" si="85">J36/J33</f>
        <v>2.3305460758219887</v>
      </c>
      <c r="K40" s="12">
        <f t="shared" si="85"/>
        <v>2.1540503995028004</v>
      </c>
      <c r="L40" s="12">
        <f t="shared" ref="L40:M40" si="86">L36/L33</f>
        <v>2.1097352486097134</v>
      </c>
      <c r="M40" s="12">
        <f t="shared" si="86"/>
        <v>2.2273403294894298</v>
      </c>
      <c r="N40" s="12">
        <f t="shared" ref="N40:O40" si="87">N36/N33</f>
        <v>2.3634178553623024</v>
      </c>
      <c r="O40" s="12">
        <f t="shared" si="87"/>
        <v>2.1033857115044898</v>
      </c>
      <c r="P40" s="12">
        <f t="shared" ref="P40:Q40" si="88">P36/P33</f>
        <v>2.2335085628863545</v>
      </c>
      <c r="Q40" s="12">
        <f t="shared" si="88"/>
        <v>3.0342279917394124</v>
      </c>
      <c r="R40"/>
    </row>
    <row r="41" spans="2:18" ht="21.95" customHeight="1" x14ac:dyDescent="0.2">
      <c r="B41" s="123" t="s">
        <v>9</v>
      </c>
      <c r="C41" s="124"/>
      <c r="D41" s="125" t="s">
        <v>8</v>
      </c>
      <c r="E41" s="73">
        <f>E37/E34</f>
        <v>1.547464090991475</v>
      </c>
      <c r="F41" s="73">
        <f t="shared" ref="F41" si="89">F37/F34</f>
        <v>1.4388965488998073</v>
      </c>
      <c r="G41" s="73">
        <f t="shared" si="84"/>
        <v>1.4338597156128865</v>
      </c>
      <c r="H41" s="73">
        <f t="shared" si="84"/>
        <v>1.5504275072430211</v>
      </c>
      <c r="I41" s="73">
        <f t="shared" si="84"/>
        <v>1.5828514728134486</v>
      </c>
      <c r="J41" s="73">
        <f t="shared" ref="J41:K41" si="90">J37/J34</f>
        <v>1.6340465360097831</v>
      </c>
      <c r="K41" s="73">
        <f t="shared" si="90"/>
        <v>1.3219735789879519</v>
      </c>
      <c r="L41" s="73">
        <f t="shared" ref="L41:M41" si="91">L37/L34</f>
        <v>1.3786895872724791</v>
      </c>
      <c r="M41" s="73">
        <f t="shared" si="91"/>
        <v>1.4020201162249688</v>
      </c>
      <c r="N41" s="73">
        <f t="shared" ref="N41:O41" si="92">N37/N34</f>
        <v>1.325407215210614</v>
      </c>
      <c r="O41" s="73">
        <f t="shared" si="92"/>
        <v>1.2763720867748596</v>
      </c>
      <c r="P41" s="73">
        <f t="shared" ref="P41:Q41" si="93">P37/P34</f>
        <v>1.3934518082311396</v>
      </c>
      <c r="Q41" s="73">
        <f t="shared" si="93"/>
        <v>1.78546739145823</v>
      </c>
    </row>
    <row r="42" spans="2:18" x14ac:dyDescent="0.2">
      <c r="B42" s="60"/>
    </row>
    <row r="43" spans="2:18" x14ac:dyDescent="0.2">
      <c r="B43" s="29"/>
    </row>
    <row r="44" spans="2:18" x14ac:dyDescent="0.2">
      <c r="P44" s="43" t="s">
        <v>12</v>
      </c>
    </row>
    <row r="68" spans="4:4" x14ac:dyDescent="0.2">
      <c r="D68" s="15"/>
    </row>
    <row r="69" spans="4:4" x14ac:dyDescent="0.2">
      <c r="D69" s="15"/>
    </row>
    <row r="70" spans="4:4" x14ac:dyDescent="0.2">
      <c r="D70" s="15"/>
    </row>
    <row r="71" spans="4:4" x14ac:dyDescent="0.2">
      <c r="D71" s="15"/>
    </row>
    <row r="72" spans="4:4" x14ac:dyDescent="0.2">
      <c r="D72" s="15"/>
    </row>
    <row r="73" spans="4:4" x14ac:dyDescent="0.2">
      <c r="D73" s="15"/>
    </row>
    <row r="76" spans="4:4" x14ac:dyDescent="0.2">
      <c r="D76" s="15"/>
    </row>
    <row r="77" spans="4:4" x14ac:dyDescent="0.2">
      <c r="D77" s="15"/>
    </row>
    <row r="78" spans="4:4" x14ac:dyDescent="0.2">
      <c r="D78" s="15"/>
    </row>
    <row r="79" spans="4:4" x14ac:dyDescent="0.2">
      <c r="D79" s="15"/>
    </row>
    <row r="80" spans="4:4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  <row r="85" spans="4:4" x14ac:dyDescent="0.2">
      <c r="D85" s="15"/>
    </row>
    <row r="86" spans="4:4" x14ac:dyDescent="0.2">
      <c r="D86" s="15"/>
    </row>
    <row r="88" spans="4:4" x14ac:dyDescent="0.2">
      <c r="D88" s="15"/>
    </row>
    <row r="89" spans="4:4" x14ac:dyDescent="0.2">
      <c r="D89" s="15"/>
    </row>
    <row r="91" spans="4:4" x14ac:dyDescent="0.2">
      <c r="D91" s="15"/>
    </row>
    <row r="92" spans="4:4" x14ac:dyDescent="0.2">
      <c r="D92" s="15"/>
    </row>
    <row r="93" spans="4:4" x14ac:dyDescent="0.2">
      <c r="D93" s="15"/>
    </row>
  </sheetData>
  <sheetProtection selectLockedCells="1" selectUnlockedCells="1"/>
  <sortState ref="R4:U9">
    <sortCondition ref="S4:S9"/>
  </sortState>
  <mergeCells count="12">
    <mergeCell ref="B3:B8"/>
    <mergeCell ref="C3:C5"/>
    <mergeCell ref="C6:C8"/>
    <mergeCell ref="B13:B18"/>
    <mergeCell ref="B33:B38"/>
    <mergeCell ref="C33:C35"/>
    <mergeCell ref="C36:C38"/>
    <mergeCell ref="C13:C15"/>
    <mergeCell ref="C16:C18"/>
    <mergeCell ref="B23:B28"/>
    <mergeCell ref="C23:C25"/>
    <mergeCell ref="C26:C28"/>
  </mergeCells>
  <phoneticPr fontId="9" type="noConversion"/>
  <hyperlinks>
    <hyperlink ref="P44" location="ÍNDICE!A1" display="Voltar ao índice"/>
    <hyperlink ref="S22" location="ÍNDICE!A1" display="Voltar ao índice"/>
  </hyperlinks>
  <pageMargins left="0.23622047244094491" right="3.937007874015748E-2" top="0.39370078740157483" bottom="0.39370078740157483" header="0" footer="0"/>
  <pageSetup paperSize="9" scale="86" firstPageNumber="0" orientation="landscape" r:id="rId1"/>
  <headerFooter alignWithMargins="0"/>
  <ignoredErrors>
    <ignoredError sqref="E35:O35 P35:Q3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7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13.5703125" style="2" customWidth="1"/>
    <col min="3" max="3" width="16.42578125" style="2" customWidth="1"/>
    <col min="4" max="4" width="8.42578125" style="2" customWidth="1"/>
    <col min="5" max="17" width="12.7109375" style="2" customWidth="1"/>
    <col min="18" max="21" width="9.140625" style="2"/>
    <col min="22" max="23" width="11.140625" style="2" bestFit="1" customWidth="1"/>
    <col min="24" max="16384" width="9.140625" style="2"/>
  </cols>
  <sheetData>
    <row r="1" spans="2:23" ht="29.85" customHeight="1" x14ac:dyDescent="0.2">
      <c r="B1" s="31" t="s">
        <v>57</v>
      </c>
    </row>
    <row r="2" spans="2:23" ht="21.75" customHeight="1" x14ac:dyDescent="0.2">
      <c r="B2" s="4" t="s">
        <v>1</v>
      </c>
      <c r="C2" s="4" t="s">
        <v>2</v>
      </c>
      <c r="D2" s="5" t="s">
        <v>3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7">
        <v>2018</v>
      </c>
      <c r="N2" s="7">
        <v>2019</v>
      </c>
      <c r="O2" s="7">
        <v>2020</v>
      </c>
      <c r="P2" s="7">
        <v>2021</v>
      </c>
      <c r="Q2" s="7">
        <v>2022</v>
      </c>
    </row>
    <row r="3" spans="2:23" ht="18" customHeight="1" x14ac:dyDescent="0.2">
      <c r="B3" s="161" t="s">
        <v>40</v>
      </c>
      <c r="C3" s="164" t="s">
        <v>119</v>
      </c>
      <c r="D3" s="130" t="s">
        <v>69</v>
      </c>
      <c r="E3" s="9">
        <v>7032.1019999999999</v>
      </c>
      <c r="F3" s="9">
        <v>9946.3140000000003</v>
      </c>
      <c r="G3" s="9">
        <v>11172.526</v>
      </c>
      <c r="H3" s="9">
        <v>12183.745000000001</v>
      </c>
      <c r="I3" s="9">
        <v>12465.537</v>
      </c>
      <c r="J3" s="9">
        <v>15169.532999999999</v>
      </c>
      <c r="K3" s="9">
        <v>17929.030999999999</v>
      </c>
      <c r="L3" s="9">
        <v>30439.078000000001</v>
      </c>
      <c r="M3" s="9">
        <v>21571.118999999999</v>
      </c>
      <c r="N3" s="9">
        <v>16001.178</v>
      </c>
      <c r="O3" s="9">
        <v>12488.736999999999</v>
      </c>
      <c r="P3" s="9">
        <v>22202.116999999998</v>
      </c>
      <c r="Q3" s="9">
        <v>22298.967000000001</v>
      </c>
    </row>
    <row r="4" spans="2:23" ht="18" customHeight="1" x14ac:dyDescent="0.2">
      <c r="B4" s="162"/>
      <c r="C4" s="164"/>
      <c r="D4" s="116" t="s">
        <v>10</v>
      </c>
      <c r="E4" s="9">
        <v>3307.5039999999999</v>
      </c>
      <c r="F4" s="9">
        <v>7341.8829999999998</v>
      </c>
      <c r="G4" s="9">
        <v>6711.6880000000001</v>
      </c>
      <c r="H4" s="9">
        <v>6914.2939999999999</v>
      </c>
      <c r="I4" s="9">
        <v>7870.915</v>
      </c>
      <c r="J4" s="9">
        <v>9461.8009999999995</v>
      </c>
      <c r="K4" s="9">
        <v>9162.6640000000007</v>
      </c>
      <c r="L4" s="9">
        <v>11587.269</v>
      </c>
      <c r="M4" s="9">
        <v>12359.8</v>
      </c>
      <c r="N4" s="9">
        <v>11059.82</v>
      </c>
      <c r="O4" s="9">
        <v>12090.593999999999</v>
      </c>
      <c r="P4" s="9">
        <v>14337.1</v>
      </c>
      <c r="Q4" s="9">
        <v>11747.419</v>
      </c>
      <c r="V4" s="13"/>
      <c r="W4" s="13"/>
    </row>
    <row r="5" spans="2:23" ht="18" customHeight="1" x14ac:dyDescent="0.2">
      <c r="B5" s="162"/>
      <c r="C5" s="164"/>
      <c r="D5" s="117" t="s">
        <v>11</v>
      </c>
      <c r="E5" s="10">
        <f>SUM(E3:E4)</f>
        <v>10339.606</v>
      </c>
      <c r="F5" s="10">
        <f t="shared" ref="F5" si="0">SUM(F3:F4)</f>
        <v>17288.197</v>
      </c>
      <c r="G5" s="10">
        <f>SUM(G3:G4)</f>
        <v>17884.214</v>
      </c>
      <c r="H5" s="10">
        <f>SUM(H3:H4)</f>
        <v>19098.039000000001</v>
      </c>
      <c r="I5" s="10">
        <f t="shared" ref="I5:J5" si="1">SUM(I3:I4)</f>
        <v>20336.452000000001</v>
      </c>
      <c r="J5" s="10">
        <f t="shared" si="1"/>
        <v>24631.333999999999</v>
      </c>
      <c r="K5" s="10">
        <f t="shared" ref="K5:L5" si="2">SUM(K3:K4)</f>
        <v>27091.695</v>
      </c>
      <c r="L5" s="10">
        <f t="shared" si="2"/>
        <v>42026.347000000002</v>
      </c>
      <c r="M5" s="10">
        <f t="shared" ref="M5:N5" si="3">SUM(M3:M4)</f>
        <v>33930.918999999994</v>
      </c>
      <c r="N5" s="10">
        <f t="shared" si="3"/>
        <v>27060.998</v>
      </c>
      <c r="O5" s="10">
        <f t="shared" ref="O5:P5" si="4">SUM(O3:O4)</f>
        <v>24579.330999999998</v>
      </c>
      <c r="P5" s="10">
        <f t="shared" si="4"/>
        <v>36539.216999999997</v>
      </c>
      <c r="Q5" s="10">
        <f t="shared" ref="Q5" si="5">SUM(Q3:Q4)</f>
        <v>34046.385999999999</v>
      </c>
      <c r="V5" s="13"/>
      <c r="W5" s="13"/>
    </row>
    <row r="6" spans="2:23" ht="18" customHeight="1" x14ac:dyDescent="0.2">
      <c r="B6" s="162"/>
      <c r="C6" s="168" t="s">
        <v>120</v>
      </c>
      <c r="D6" s="130" t="s">
        <v>69</v>
      </c>
      <c r="E6" s="9">
        <v>11873.27</v>
      </c>
      <c r="F6" s="9">
        <v>14631.8</v>
      </c>
      <c r="G6" s="9">
        <v>15964.95</v>
      </c>
      <c r="H6" s="9">
        <v>19163.827000000001</v>
      </c>
      <c r="I6" s="9">
        <v>19059.204000000002</v>
      </c>
      <c r="J6" s="9">
        <v>25274.843000000001</v>
      </c>
      <c r="K6" s="9">
        <v>23285.957999999999</v>
      </c>
      <c r="L6" s="9">
        <v>43222.014999999999</v>
      </c>
      <c r="M6" s="9">
        <v>31470.562000000002</v>
      </c>
      <c r="N6" s="9">
        <v>22511.457999999999</v>
      </c>
      <c r="O6" s="9">
        <v>17856.006000000001</v>
      </c>
      <c r="P6" s="9">
        <v>32919.578999999998</v>
      </c>
      <c r="Q6" s="9">
        <v>42863.656000000003</v>
      </c>
      <c r="V6" s="13"/>
      <c r="W6" s="13"/>
    </row>
    <row r="7" spans="2:23" ht="18" customHeight="1" x14ac:dyDescent="0.2">
      <c r="B7" s="162"/>
      <c r="C7" s="168"/>
      <c r="D7" s="116" t="s">
        <v>10</v>
      </c>
      <c r="E7" s="9">
        <v>4126.8990000000003</v>
      </c>
      <c r="F7" s="9">
        <v>10244.127</v>
      </c>
      <c r="G7" s="9">
        <v>9678.5040000000008</v>
      </c>
      <c r="H7" s="9">
        <v>10446.298000000001</v>
      </c>
      <c r="I7" s="9">
        <v>13130.379000000001</v>
      </c>
      <c r="J7" s="9">
        <v>14973.903</v>
      </c>
      <c r="K7" s="9">
        <v>12528.547</v>
      </c>
      <c r="L7" s="9">
        <v>14719.272000000001</v>
      </c>
      <c r="M7" s="9">
        <v>16101.269</v>
      </c>
      <c r="N7" s="9">
        <v>13355.384</v>
      </c>
      <c r="O7" s="9">
        <v>13516.366</v>
      </c>
      <c r="P7" s="9">
        <v>17996.059000000001</v>
      </c>
      <c r="Q7" s="9">
        <v>17925.056</v>
      </c>
      <c r="V7" s="13"/>
      <c r="W7" s="13"/>
    </row>
    <row r="8" spans="2:23" ht="18" customHeight="1" x14ac:dyDescent="0.2">
      <c r="B8" s="162"/>
      <c r="C8" s="168"/>
      <c r="D8" s="131" t="s">
        <v>11</v>
      </c>
      <c r="E8" s="11">
        <f>SUM(E6:E7)</f>
        <v>16000.169000000002</v>
      </c>
      <c r="F8" s="11">
        <f t="shared" ref="F8" si="6">SUM(F6:F7)</f>
        <v>24875.927</v>
      </c>
      <c r="G8" s="11">
        <f>SUM(G6:G7)</f>
        <v>25643.454000000002</v>
      </c>
      <c r="H8" s="11">
        <f>SUM(H6:H7)</f>
        <v>29610.125</v>
      </c>
      <c r="I8" s="11">
        <f t="shared" ref="I8:J8" si="7">SUM(I6:I7)</f>
        <v>32189.583000000002</v>
      </c>
      <c r="J8" s="11">
        <f t="shared" si="7"/>
        <v>40248.745999999999</v>
      </c>
      <c r="K8" s="11">
        <f t="shared" ref="K8:L8" si="8">SUM(K6:K7)</f>
        <v>35814.504999999997</v>
      </c>
      <c r="L8" s="11">
        <f t="shared" si="8"/>
        <v>57941.286999999997</v>
      </c>
      <c r="M8" s="11">
        <f t="shared" ref="M8:N8" si="9">SUM(M6:M7)</f>
        <v>47571.831000000006</v>
      </c>
      <c r="N8" s="11">
        <f t="shared" si="9"/>
        <v>35866.841999999997</v>
      </c>
      <c r="O8" s="11">
        <f t="shared" ref="O8:P8" si="10">SUM(O6:O7)</f>
        <v>31372.372000000003</v>
      </c>
      <c r="P8" s="11">
        <f t="shared" si="10"/>
        <v>50915.637999999999</v>
      </c>
      <c r="Q8" s="11">
        <f t="shared" ref="Q8" si="11">SUM(Q6:Q7)</f>
        <v>60788.712</v>
      </c>
      <c r="V8" s="13"/>
      <c r="W8" s="13"/>
    </row>
    <row r="9" spans="2:23" x14ac:dyDescent="0.2">
      <c r="B9" s="60"/>
      <c r="K9" s="13"/>
      <c r="L9" s="13"/>
      <c r="V9" s="13"/>
      <c r="W9" s="13"/>
    </row>
    <row r="10" spans="2:23" x14ac:dyDescent="0.2">
      <c r="K10" s="13"/>
      <c r="L10" s="13"/>
      <c r="V10" s="13"/>
      <c r="W10" s="13"/>
    </row>
    <row r="11" spans="2:23" x14ac:dyDescent="0.2">
      <c r="C11" s="15"/>
      <c r="D11" s="15"/>
      <c r="K11" s="13"/>
      <c r="V11" s="13"/>
      <c r="W11" s="13"/>
    </row>
    <row r="12" spans="2:23" x14ac:dyDescent="0.2">
      <c r="C12" s="15"/>
      <c r="D12" s="15"/>
      <c r="K12" s="13"/>
      <c r="L12" s="13"/>
      <c r="P12" s="42" t="s">
        <v>12</v>
      </c>
      <c r="V12" s="13"/>
      <c r="W12" s="13"/>
    </row>
    <row r="13" spans="2:23" x14ac:dyDescent="0.2">
      <c r="C13" s="15"/>
      <c r="D13" s="15"/>
      <c r="K13" s="13"/>
      <c r="L13" s="13"/>
      <c r="V13" s="13"/>
      <c r="W13" s="13"/>
    </row>
    <row r="14" spans="2:23" x14ac:dyDescent="0.2">
      <c r="C14" s="15"/>
      <c r="D14" s="15"/>
      <c r="K14" s="13"/>
      <c r="L14" s="13"/>
      <c r="V14" s="13"/>
      <c r="W14" s="13"/>
    </row>
    <row r="15" spans="2:23" x14ac:dyDescent="0.2">
      <c r="C15" s="15"/>
      <c r="D15" s="15"/>
      <c r="H15" s="13"/>
      <c r="I15" s="13"/>
      <c r="K15" s="13"/>
      <c r="L15" s="13"/>
      <c r="M15" s="13"/>
      <c r="N15" s="13"/>
      <c r="P15" s="20"/>
      <c r="Q15" s="20"/>
    </row>
    <row r="16" spans="2:23" x14ac:dyDescent="0.2">
      <c r="C16" s="15"/>
      <c r="D16" s="15"/>
      <c r="H16" s="13"/>
      <c r="I16" s="13"/>
      <c r="K16" s="13"/>
      <c r="L16" s="13"/>
      <c r="M16" s="13"/>
      <c r="N16" s="13"/>
      <c r="P16" s="20"/>
      <c r="Q16" s="20"/>
    </row>
    <row r="17" spans="3:10" x14ac:dyDescent="0.2">
      <c r="C17" s="15"/>
      <c r="D17" s="15"/>
      <c r="H17" s="13"/>
      <c r="I17" s="13"/>
      <c r="J17" s="13"/>
    </row>
    <row r="18" spans="3:10" x14ac:dyDescent="0.2">
      <c r="D18" s="15"/>
      <c r="H18" s="13"/>
      <c r="I18" s="13"/>
      <c r="J18" s="13"/>
    </row>
    <row r="19" spans="3:10" x14ac:dyDescent="0.2">
      <c r="D19" s="15"/>
      <c r="H19" s="13"/>
      <c r="I19" s="13"/>
      <c r="J19" s="13"/>
    </row>
    <row r="20" spans="3:10" x14ac:dyDescent="0.2">
      <c r="D20" s="16"/>
      <c r="H20" s="13"/>
      <c r="I20" s="13"/>
      <c r="J20" s="13"/>
    </row>
    <row r="21" spans="3:10" x14ac:dyDescent="0.2">
      <c r="H21" s="13"/>
      <c r="I21" s="13"/>
      <c r="J21" s="13"/>
    </row>
    <row r="22" spans="3:10" x14ac:dyDescent="0.2">
      <c r="H22" s="13"/>
      <c r="I22" s="13"/>
      <c r="J22" s="13"/>
    </row>
    <row r="23" spans="3:10" x14ac:dyDescent="0.2">
      <c r="H23" s="13"/>
      <c r="I23" s="13"/>
      <c r="J23" s="13"/>
    </row>
    <row r="24" spans="3:10" x14ac:dyDescent="0.2">
      <c r="H24" s="13"/>
      <c r="I24" s="13"/>
      <c r="J24" s="13"/>
    </row>
    <row r="25" spans="3:10" x14ac:dyDescent="0.2">
      <c r="H25" s="13"/>
      <c r="I25" s="13"/>
    </row>
    <row r="26" spans="3:10" x14ac:dyDescent="0.2">
      <c r="H26" s="13"/>
      <c r="I26" s="13"/>
    </row>
    <row r="34" spans="5:16" x14ac:dyDescent="0.2"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5:16" x14ac:dyDescent="0.2"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5:16" x14ac:dyDescent="0.2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5:16" x14ac:dyDescent="0.2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</sheetData>
  <sheetProtection selectLockedCells="1" selectUnlockedCells="1"/>
  <mergeCells count="3">
    <mergeCell ref="B3:B8"/>
    <mergeCell ref="C3:C5"/>
    <mergeCell ref="C6:C8"/>
  </mergeCells>
  <phoneticPr fontId="9" type="noConversion"/>
  <hyperlinks>
    <hyperlink ref="P12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E5:F5 G5:N5 O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7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31.42578125" style="2" customWidth="1"/>
    <col min="3" max="3" width="13.7109375" style="2" customWidth="1"/>
    <col min="4" max="4" width="13.28515625" style="2" customWidth="1"/>
    <col min="5" max="5" width="8.140625" style="2" customWidth="1"/>
    <col min="6" max="6" width="27.140625" style="2" customWidth="1"/>
    <col min="7" max="7" width="11.28515625" style="2" customWidth="1"/>
    <col min="8" max="8" width="12.140625" style="2" customWidth="1"/>
    <col min="9" max="9" width="9.140625" style="2"/>
    <col min="10" max="10" width="9.140625" style="2" customWidth="1"/>
    <col min="11" max="12" width="12.85546875" style="2" bestFit="1" customWidth="1"/>
    <col min="13" max="16384" width="9.140625" style="2"/>
  </cols>
  <sheetData>
    <row r="1" spans="2:16" ht="21.95" customHeight="1" x14ac:dyDescent="0.2">
      <c r="B1" s="38" t="s">
        <v>41</v>
      </c>
    </row>
    <row r="2" spans="2:16" ht="21.95" customHeight="1" x14ac:dyDescent="0.2">
      <c r="B2" s="30">
        <v>2021</v>
      </c>
      <c r="F2" s="30">
        <v>2022</v>
      </c>
    </row>
    <row r="3" spans="2:16" ht="29.25" customHeight="1" x14ac:dyDescent="0.2">
      <c r="B3" s="7"/>
      <c r="C3" s="17" t="s">
        <v>61</v>
      </c>
      <c r="D3" s="17" t="s">
        <v>13</v>
      </c>
      <c r="F3" s="7"/>
      <c r="G3" s="17" t="s">
        <v>61</v>
      </c>
      <c r="H3" s="17" t="s">
        <v>13</v>
      </c>
    </row>
    <row r="4" spans="2:16" ht="15.95" customHeight="1" x14ac:dyDescent="0.2">
      <c r="B4" s="39" t="s">
        <v>14</v>
      </c>
      <c r="C4" s="9">
        <v>14711.442999999999</v>
      </c>
      <c r="D4" s="9">
        <v>23455.976999999999</v>
      </c>
      <c r="F4" s="39" t="s">
        <v>14</v>
      </c>
      <c r="G4" s="9">
        <v>12408.333000000001</v>
      </c>
      <c r="H4" s="9">
        <v>26679.583999999999</v>
      </c>
      <c r="O4" s="13"/>
      <c r="P4" s="13"/>
    </row>
    <row r="5" spans="2:16" ht="15.95" customHeight="1" x14ac:dyDescent="0.2">
      <c r="B5" s="44" t="s">
        <v>18</v>
      </c>
      <c r="C5" s="33">
        <v>3353.5610000000001</v>
      </c>
      <c r="D5" s="33">
        <v>4797.7809999999999</v>
      </c>
      <c r="F5" s="44" t="s">
        <v>18</v>
      </c>
      <c r="G5" s="33">
        <v>4799.37</v>
      </c>
      <c r="H5" s="33">
        <v>9439.1769999999997</v>
      </c>
      <c r="O5" s="13"/>
      <c r="P5" s="13"/>
    </row>
    <row r="6" spans="2:16" ht="15.95" customHeight="1" x14ac:dyDescent="0.2">
      <c r="B6" s="39" t="s">
        <v>108</v>
      </c>
      <c r="C6" s="8">
        <v>2028.83</v>
      </c>
      <c r="D6" s="8">
        <v>2143.634</v>
      </c>
      <c r="F6" s="39" t="s">
        <v>59</v>
      </c>
      <c r="G6" s="8">
        <v>2070.4</v>
      </c>
      <c r="H6" s="8">
        <v>2957.942</v>
      </c>
      <c r="O6" s="13"/>
      <c r="P6" s="13"/>
    </row>
    <row r="7" spans="2:16" ht="15.95" customHeight="1" x14ac:dyDescent="0.2">
      <c r="B7" s="44" t="s">
        <v>15</v>
      </c>
      <c r="C7" s="33">
        <v>969.59799999999996</v>
      </c>
      <c r="D7" s="33">
        <v>2086.3090000000002</v>
      </c>
      <c r="F7" s="44" t="s">
        <v>109</v>
      </c>
      <c r="G7" s="33">
        <v>1766.7819999999999</v>
      </c>
      <c r="H7" s="33">
        <v>2946.9650000000001</v>
      </c>
      <c r="O7" s="13"/>
      <c r="P7" s="13"/>
    </row>
    <row r="8" spans="2:16" ht="15.95" customHeight="1" x14ac:dyDescent="0.2">
      <c r="B8" s="39" t="s">
        <v>109</v>
      </c>
      <c r="C8" s="8">
        <v>1685.723</v>
      </c>
      <c r="D8" s="8">
        <v>2050.5239999999999</v>
      </c>
      <c r="F8" s="39" t="s">
        <v>15</v>
      </c>
      <c r="G8" s="8">
        <v>899.83900000000006</v>
      </c>
      <c r="H8" s="8">
        <v>2344.152</v>
      </c>
      <c r="O8" s="13"/>
      <c r="P8" s="13"/>
    </row>
    <row r="9" spans="2:16" ht="15.95" customHeight="1" x14ac:dyDescent="0.2">
      <c r="B9" s="40" t="s">
        <v>59</v>
      </c>
      <c r="C9" s="18">
        <v>1795.78</v>
      </c>
      <c r="D9" s="18">
        <v>1925.1030000000001</v>
      </c>
      <c r="F9" s="40" t="s">
        <v>68</v>
      </c>
      <c r="G9" s="18">
        <v>1938.0519999999999</v>
      </c>
      <c r="H9" s="18">
        <v>2017.6659999999999</v>
      </c>
      <c r="O9" s="13"/>
      <c r="P9" s="13"/>
    </row>
    <row r="10" spans="2:16" ht="15.95" customHeight="1" x14ac:dyDescent="0.2">
      <c r="B10" s="45" t="s">
        <v>68</v>
      </c>
      <c r="C10" s="8">
        <v>1399.0129999999999</v>
      </c>
      <c r="D10" s="8">
        <v>1067.2349999999999</v>
      </c>
      <c r="F10" s="45" t="s">
        <v>108</v>
      </c>
      <c r="G10" s="8">
        <v>1172.6400000000001</v>
      </c>
      <c r="H10" s="8">
        <v>1655.5139999999999</v>
      </c>
      <c r="O10" s="13"/>
      <c r="P10" s="13"/>
    </row>
    <row r="11" spans="2:16" ht="15.95" customHeight="1" x14ac:dyDescent="0.2">
      <c r="B11" s="44" t="s">
        <v>115</v>
      </c>
      <c r="C11" s="33">
        <v>368.05799999999999</v>
      </c>
      <c r="D11" s="33">
        <v>1029.6279999999999</v>
      </c>
      <c r="F11" s="44" t="s">
        <v>67</v>
      </c>
      <c r="G11" s="33">
        <v>1097.9880000000001</v>
      </c>
      <c r="H11" s="33">
        <v>1409.915</v>
      </c>
      <c r="O11" s="13"/>
      <c r="P11" s="13"/>
    </row>
    <row r="12" spans="2:16" ht="15.95" customHeight="1" x14ac:dyDescent="0.2">
      <c r="B12" s="39" t="s">
        <v>45</v>
      </c>
      <c r="C12" s="9">
        <v>1103.9390000000001</v>
      </c>
      <c r="D12" s="9">
        <v>1005.136</v>
      </c>
      <c r="F12" s="39" t="s">
        <v>46</v>
      </c>
      <c r="G12" s="9">
        <v>466.274</v>
      </c>
      <c r="H12" s="9">
        <v>1331.04</v>
      </c>
      <c r="O12" s="13"/>
      <c r="P12" s="13"/>
    </row>
    <row r="13" spans="2:16" ht="15.95" customHeight="1" x14ac:dyDescent="0.2">
      <c r="B13" s="64" t="s">
        <v>67</v>
      </c>
      <c r="C13" s="33">
        <v>955.84299999999996</v>
      </c>
      <c r="D13" s="33">
        <v>979.97500000000002</v>
      </c>
      <c r="F13" s="64" t="s">
        <v>64</v>
      </c>
      <c r="G13" s="33">
        <v>427.923</v>
      </c>
      <c r="H13" s="33">
        <v>1142.8630000000001</v>
      </c>
      <c r="O13" s="13"/>
      <c r="P13" s="13"/>
    </row>
    <row r="14" spans="2:16" ht="15.95" customHeight="1" x14ac:dyDescent="0.2">
      <c r="B14" s="39" t="s">
        <v>46</v>
      </c>
      <c r="C14" s="9">
        <v>394.96199999999999</v>
      </c>
      <c r="D14" s="9">
        <v>972.82600000000002</v>
      </c>
      <c r="F14" s="39" t="s">
        <v>45</v>
      </c>
      <c r="G14" s="9">
        <v>971.68600000000004</v>
      </c>
      <c r="H14" s="9">
        <v>1105.5329999999999</v>
      </c>
      <c r="O14" s="13"/>
      <c r="P14" s="13"/>
    </row>
    <row r="15" spans="2:16" ht="15.95" customHeight="1" x14ac:dyDescent="0.2">
      <c r="B15" s="41" t="s">
        <v>126</v>
      </c>
      <c r="C15" s="18">
        <v>399.69299999999998</v>
      </c>
      <c r="D15" s="18">
        <v>910.57299999999998</v>
      </c>
      <c r="F15" s="41" t="s">
        <v>17</v>
      </c>
      <c r="G15" s="18">
        <v>576.39400000000001</v>
      </c>
      <c r="H15" s="18">
        <v>1052.921</v>
      </c>
      <c r="L15" s="100"/>
      <c r="O15" s="13"/>
      <c r="P15" s="13"/>
    </row>
    <row r="16" spans="2:16" ht="15.95" customHeight="1" x14ac:dyDescent="0.2">
      <c r="B16" s="45" t="s">
        <v>17</v>
      </c>
      <c r="C16" s="8">
        <v>635.92399999999998</v>
      </c>
      <c r="D16" s="8">
        <v>740.51400000000001</v>
      </c>
      <c r="F16" s="45" t="s">
        <v>127</v>
      </c>
      <c r="G16" s="8">
        <v>866.05</v>
      </c>
      <c r="H16" s="8">
        <v>1033.712</v>
      </c>
      <c r="O16" s="13"/>
      <c r="P16" s="13"/>
    </row>
    <row r="17" spans="2:16" ht="15.95" customHeight="1" x14ac:dyDescent="0.2">
      <c r="B17" s="46" t="s">
        <v>16</v>
      </c>
      <c r="C17" s="18">
        <v>886.28599999999994</v>
      </c>
      <c r="D17" s="18">
        <v>697.35500000000002</v>
      </c>
      <c r="F17" s="46" t="s">
        <v>16</v>
      </c>
      <c r="G17" s="18">
        <v>1321.3920000000001</v>
      </c>
      <c r="H17" s="18">
        <v>987.31799999999998</v>
      </c>
      <c r="O17" s="13"/>
      <c r="P17" s="13"/>
    </row>
    <row r="18" spans="2:16" ht="15.95" customHeight="1" x14ac:dyDescent="0.2">
      <c r="B18" s="39" t="s">
        <v>60</v>
      </c>
      <c r="C18" s="9">
        <f>C19-SUM(C4:C17)</f>
        <v>5850.5639999999948</v>
      </c>
      <c r="D18" s="9">
        <f>D19-SUM(D4:D17)</f>
        <v>7053.0679999999993</v>
      </c>
      <c r="F18" s="39" t="s">
        <v>60</v>
      </c>
      <c r="G18" s="9">
        <f>G19-SUM(G4:G17)</f>
        <v>3263.2630000000099</v>
      </c>
      <c r="H18" s="9">
        <f>H19-SUM(H4:H17)</f>
        <v>4684.4099999999817</v>
      </c>
      <c r="O18" s="13"/>
      <c r="P18" s="13"/>
    </row>
    <row r="19" spans="2:16" ht="20.100000000000001" customHeight="1" x14ac:dyDescent="0.2">
      <c r="B19" s="19" t="s">
        <v>19</v>
      </c>
      <c r="C19" s="63">
        <v>36539.21699999999</v>
      </c>
      <c r="D19" s="63">
        <v>50915.637999999999</v>
      </c>
      <c r="F19" s="19" t="s">
        <v>19</v>
      </c>
      <c r="G19" s="63">
        <v>34046.386000000013</v>
      </c>
      <c r="H19" s="63">
        <v>60788.711999999992</v>
      </c>
      <c r="J19" s="13"/>
      <c r="K19" s="100"/>
      <c r="O19" s="13"/>
      <c r="P19" s="13"/>
    </row>
    <row r="20" spans="2:16" x14ac:dyDescent="0.2">
      <c r="K20" s="100"/>
      <c r="O20" s="13"/>
      <c r="P20" s="13"/>
    </row>
    <row r="21" spans="2:16" x14ac:dyDescent="0.2">
      <c r="H21" s="14" t="s">
        <v>12</v>
      </c>
      <c r="K21" s="100"/>
      <c r="O21" s="13"/>
      <c r="P21" s="13"/>
    </row>
    <row r="22" spans="2:16" ht="21.95" customHeight="1" x14ac:dyDescent="0.2">
      <c r="B22" s="3" t="s">
        <v>66</v>
      </c>
      <c r="J22" s="13"/>
      <c r="K22" s="100"/>
      <c r="O22" s="13"/>
      <c r="P22" s="13"/>
    </row>
    <row r="23" spans="2:16" ht="21.95" customHeight="1" x14ac:dyDescent="0.2">
      <c r="B23" s="30">
        <v>2021</v>
      </c>
      <c r="F23" s="30">
        <v>2022</v>
      </c>
      <c r="J23" s="13"/>
      <c r="O23" s="13"/>
      <c r="P23" s="13"/>
    </row>
    <row r="24" spans="2:16" ht="29.25" customHeight="1" x14ac:dyDescent="0.2">
      <c r="B24" s="7"/>
      <c r="C24" s="53" t="s">
        <v>61</v>
      </c>
      <c r="D24" s="53" t="s">
        <v>13</v>
      </c>
      <c r="E24" s="47"/>
      <c r="F24" s="7"/>
      <c r="G24" s="53" t="s">
        <v>61</v>
      </c>
      <c r="H24" s="53" t="s">
        <v>13</v>
      </c>
      <c r="I24" s="20"/>
      <c r="J24" s="13"/>
      <c r="O24" s="13"/>
      <c r="P24" s="13"/>
    </row>
    <row r="25" spans="2:16" ht="15.95" customHeight="1" x14ac:dyDescent="0.2">
      <c r="B25" s="39" t="s">
        <v>14</v>
      </c>
      <c r="C25" s="9">
        <v>37069.038999999997</v>
      </c>
      <c r="D25" s="9">
        <v>86650.922000000006</v>
      </c>
      <c r="F25" s="39" t="s">
        <v>14</v>
      </c>
      <c r="G25" s="9">
        <v>43679.362999999998</v>
      </c>
      <c r="H25" s="9">
        <v>138489.209</v>
      </c>
      <c r="I25" s="20"/>
      <c r="J25" s="20"/>
      <c r="K25" s="20"/>
      <c r="O25" s="13"/>
      <c r="P25" s="13"/>
    </row>
    <row r="26" spans="2:16" ht="15.95" customHeight="1" x14ac:dyDescent="0.2">
      <c r="B26" s="56" t="s">
        <v>64</v>
      </c>
      <c r="C26" s="57">
        <v>5771.5919999999996</v>
      </c>
      <c r="D26" s="57">
        <v>19218.226999999999</v>
      </c>
      <c r="F26" s="56" t="s">
        <v>65</v>
      </c>
      <c r="G26" s="57">
        <v>9185.43</v>
      </c>
      <c r="H26" s="57">
        <v>24437.708999999999</v>
      </c>
      <c r="I26" s="20"/>
      <c r="J26" s="20"/>
      <c r="K26" s="20"/>
      <c r="O26" s="13"/>
      <c r="P26" s="13"/>
    </row>
    <row r="27" spans="2:16" ht="15.95" customHeight="1" x14ac:dyDescent="0.2">
      <c r="B27" s="39" t="s">
        <v>16</v>
      </c>
      <c r="C27" s="9">
        <v>5280.3209999999999</v>
      </c>
      <c r="D27" s="9">
        <v>15469.275</v>
      </c>
      <c r="F27" s="39" t="s">
        <v>64</v>
      </c>
      <c r="G27" s="9">
        <v>3690.4630000000002</v>
      </c>
      <c r="H27" s="9">
        <v>17014.664000000001</v>
      </c>
      <c r="I27" s="20"/>
      <c r="J27" s="20"/>
      <c r="K27" s="20"/>
      <c r="L27" s="100"/>
      <c r="O27" s="13"/>
      <c r="P27" s="13"/>
    </row>
    <row r="28" spans="2:16" ht="15.95" customHeight="1" x14ac:dyDescent="0.2">
      <c r="B28" s="56" t="s">
        <v>65</v>
      </c>
      <c r="C28" s="57">
        <v>6448.0450000000001</v>
      </c>
      <c r="D28" s="57">
        <v>12239.867</v>
      </c>
      <c r="F28" s="56" t="s">
        <v>16</v>
      </c>
      <c r="G28" s="57">
        <v>3891.1979999999999</v>
      </c>
      <c r="H28" s="57">
        <v>16374.503000000001</v>
      </c>
      <c r="I28" s="20"/>
      <c r="J28" s="20"/>
      <c r="K28" s="20"/>
      <c r="O28" s="13"/>
      <c r="P28" s="13"/>
    </row>
    <row r="29" spans="2:16" ht="15.95" customHeight="1" x14ac:dyDescent="0.2">
      <c r="B29" s="39" t="s">
        <v>18</v>
      </c>
      <c r="C29" s="9">
        <v>6376.134</v>
      </c>
      <c r="D29" s="9">
        <v>7302.2879999999996</v>
      </c>
      <c r="F29" s="39" t="s">
        <v>18</v>
      </c>
      <c r="G29" s="9">
        <v>6992.5450000000001</v>
      </c>
      <c r="H29" s="9">
        <v>11569.574000000001</v>
      </c>
      <c r="I29" s="20"/>
      <c r="O29" s="13"/>
      <c r="P29" s="13"/>
    </row>
    <row r="30" spans="2:16" ht="15.95" customHeight="1" x14ac:dyDescent="0.2">
      <c r="B30" s="56" t="s">
        <v>68</v>
      </c>
      <c r="C30" s="57">
        <v>2586.7719999999999</v>
      </c>
      <c r="D30" s="57">
        <v>3702.7620000000002</v>
      </c>
      <c r="F30" s="56" t="s">
        <v>68</v>
      </c>
      <c r="G30" s="57">
        <v>3342.5010000000002</v>
      </c>
      <c r="H30" s="57">
        <v>8369.0259999999998</v>
      </c>
      <c r="I30" s="20"/>
      <c r="O30" s="13"/>
      <c r="P30" s="13"/>
    </row>
    <row r="31" spans="2:16" ht="15.95" customHeight="1" x14ac:dyDescent="0.2">
      <c r="B31" s="39" t="s">
        <v>116</v>
      </c>
      <c r="C31" s="9">
        <v>1235.394</v>
      </c>
      <c r="D31" s="9">
        <v>1278.922</v>
      </c>
      <c r="F31" s="39" t="s">
        <v>117</v>
      </c>
      <c r="G31" s="9">
        <v>677.05100000000004</v>
      </c>
      <c r="H31" s="9">
        <v>1837.9010000000001</v>
      </c>
      <c r="I31" s="20"/>
      <c r="O31" s="13"/>
      <c r="P31" s="13"/>
    </row>
    <row r="32" spans="2:16" ht="15.95" customHeight="1" x14ac:dyDescent="0.2">
      <c r="B32" s="56" t="s">
        <v>117</v>
      </c>
      <c r="C32" s="57">
        <v>447.56799999999998</v>
      </c>
      <c r="D32" s="57">
        <v>992.13</v>
      </c>
      <c r="F32" s="56" t="s">
        <v>83</v>
      </c>
      <c r="G32" s="57">
        <v>598.36699999999996</v>
      </c>
      <c r="H32" s="57">
        <v>1784.6489999999999</v>
      </c>
      <c r="I32" s="20"/>
      <c r="O32" s="13"/>
      <c r="P32" s="13"/>
    </row>
    <row r="33" spans="2:16" ht="15.95" customHeight="1" x14ac:dyDescent="0.2">
      <c r="B33" s="39" t="s">
        <v>60</v>
      </c>
      <c r="C33" s="9">
        <f>C34-SUM(C25:C32)</f>
        <v>1535.2910000000047</v>
      </c>
      <c r="D33" s="9">
        <f>D34-SUM(D25:D32)</f>
        <v>2232.6520000000019</v>
      </c>
      <c r="F33" s="39" t="s">
        <v>60</v>
      </c>
      <c r="G33" s="9">
        <f>G34-SUM(G25:G32)</f>
        <v>1143.1989999999641</v>
      </c>
      <c r="H33" s="9">
        <f>H34-SUM(H25:H32)</f>
        <v>2228.6090000000841</v>
      </c>
      <c r="I33" s="20"/>
      <c r="O33" s="13"/>
      <c r="P33" s="13"/>
    </row>
    <row r="34" spans="2:16" ht="20.100000000000001" customHeight="1" x14ac:dyDescent="0.2">
      <c r="B34" s="54" t="s">
        <v>19</v>
      </c>
      <c r="C34" s="62">
        <v>66750.155999999988</v>
      </c>
      <c r="D34" s="62">
        <v>149087.04499999998</v>
      </c>
      <c r="F34" s="54" t="s">
        <v>19</v>
      </c>
      <c r="G34" s="62">
        <v>73200.116999999969</v>
      </c>
      <c r="H34" s="62">
        <v>222105.8440000001</v>
      </c>
      <c r="I34" s="20"/>
      <c r="O34" s="13"/>
      <c r="P34" s="13"/>
    </row>
    <row r="35" spans="2:16" x14ac:dyDescent="0.2">
      <c r="G35" s="20"/>
      <c r="I35" s="20"/>
      <c r="O35" s="13"/>
      <c r="P35" s="13"/>
    </row>
    <row r="36" spans="2:16" x14ac:dyDescent="0.2">
      <c r="I36" s="20"/>
      <c r="O36" s="13"/>
      <c r="P36" s="13"/>
    </row>
    <row r="37" spans="2:16" x14ac:dyDescent="0.2">
      <c r="C37" s="20"/>
      <c r="D37" s="20"/>
      <c r="H37" s="55"/>
      <c r="I37" s="20"/>
      <c r="O37" s="13"/>
      <c r="P37" s="13"/>
    </row>
    <row r="38" spans="2:16" x14ac:dyDescent="0.2">
      <c r="C38" s="20"/>
      <c r="D38" s="20"/>
      <c r="G38" s="20"/>
      <c r="H38" s="20"/>
      <c r="I38" s="20"/>
      <c r="O38" s="13"/>
      <c r="P38" s="13"/>
    </row>
    <row r="39" spans="2:16" x14ac:dyDescent="0.2">
      <c r="C39" s="20"/>
      <c r="D39" s="20"/>
      <c r="G39" s="20"/>
      <c r="H39" s="20"/>
      <c r="I39" s="20"/>
      <c r="O39" s="13"/>
      <c r="P39" s="13"/>
    </row>
    <row r="40" spans="2:16" x14ac:dyDescent="0.2">
      <c r="C40" s="20"/>
      <c r="D40" s="20"/>
      <c r="G40" s="20"/>
      <c r="H40" s="20"/>
      <c r="I40" s="20"/>
      <c r="O40" s="13"/>
      <c r="P40" s="13"/>
    </row>
    <row r="41" spans="2:16" x14ac:dyDescent="0.2">
      <c r="G41" s="20"/>
      <c r="H41" s="20"/>
      <c r="I41" s="20"/>
      <c r="L41" s="100"/>
      <c r="O41" s="13"/>
      <c r="P41" s="13"/>
    </row>
    <row r="42" spans="2:16" x14ac:dyDescent="0.2">
      <c r="G42" s="20"/>
      <c r="H42" s="20"/>
      <c r="I42" s="20"/>
      <c r="O42" s="13"/>
      <c r="P42" s="13"/>
    </row>
    <row r="43" spans="2:16" x14ac:dyDescent="0.2">
      <c r="G43" s="20"/>
      <c r="H43" s="20"/>
      <c r="I43" s="20"/>
      <c r="O43" s="13"/>
      <c r="P43" s="13"/>
    </row>
    <row r="44" spans="2:16" x14ac:dyDescent="0.2">
      <c r="G44" s="20"/>
      <c r="H44" s="20"/>
      <c r="I44" s="20"/>
      <c r="O44" s="13"/>
      <c r="P44" s="13"/>
    </row>
    <row r="45" spans="2:16" x14ac:dyDescent="0.2">
      <c r="G45" s="20"/>
      <c r="H45" s="20"/>
      <c r="I45" s="20"/>
      <c r="O45" s="13"/>
      <c r="P45" s="13"/>
    </row>
    <row r="46" spans="2:16" x14ac:dyDescent="0.2">
      <c r="G46" s="20"/>
      <c r="H46" s="20"/>
      <c r="I46" s="20"/>
      <c r="O46" s="13"/>
      <c r="P46" s="13"/>
    </row>
    <row r="47" spans="2:16" x14ac:dyDescent="0.2">
      <c r="G47" s="20"/>
      <c r="H47" s="20"/>
      <c r="I47" s="20"/>
      <c r="O47" s="13"/>
      <c r="P47" s="13"/>
    </row>
    <row r="48" spans="2:16" x14ac:dyDescent="0.2">
      <c r="G48" s="20"/>
      <c r="H48" s="20"/>
      <c r="I48" s="20"/>
      <c r="O48" s="13"/>
      <c r="P48" s="13"/>
    </row>
    <row r="49" spans="7:16" x14ac:dyDescent="0.2">
      <c r="G49" s="20"/>
      <c r="H49" s="20"/>
      <c r="I49" s="20"/>
      <c r="O49" s="13"/>
      <c r="P49" s="13"/>
    </row>
    <row r="50" spans="7:16" x14ac:dyDescent="0.2">
      <c r="G50" s="20"/>
      <c r="H50" s="20"/>
      <c r="I50" s="20"/>
      <c r="O50" s="13"/>
      <c r="P50" s="13"/>
    </row>
    <row r="51" spans="7:16" x14ac:dyDescent="0.2">
      <c r="G51" s="20"/>
      <c r="H51" s="20"/>
      <c r="I51" s="20"/>
      <c r="O51" s="13"/>
      <c r="P51" s="13"/>
    </row>
    <row r="52" spans="7:16" x14ac:dyDescent="0.2">
      <c r="G52" s="20"/>
      <c r="H52" s="20"/>
      <c r="I52" s="20"/>
      <c r="O52" s="13"/>
      <c r="P52" s="13"/>
    </row>
    <row r="53" spans="7:16" x14ac:dyDescent="0.2">
      <c r="G53" s="20"/>
      <c r="H53" s="20"/>
      <c r="I53" s="20"/>
      <c r="O53" s="13"/>
      <c r="P53" s="13"/>
    </row>
    <row r="54" spans="7:16" x14ac:dyDescent="0.2">
      <c r="G54" s="20"/>
      <c r="H54" s="20"/>
      <c r="I54" s="20"/>
      <c r="O54" s="13"/>
      <c r="P54" s="13"/>
    </row>
    <row r="55" spans="7:16" x14ac:dyDescent="0.2">
      <c r="G55" s="20"/>
      <c r="H55" s="20"/>
      <c r="I55" s="20"/>
      <c r="O55" s="13"/>
      <c r="P55" s="13"/>
    </row>
    <row r="56" spans="7:16" x14ac:dyDescent="0.2">
      <c r="G56" s="20"/>
      <c r="H56" s="20"/>
      <c r="I56" s="20"/>
      <c r="O56" s="13"/>
      <c r="P56" s="13"/>
    </row>
    <row r="57" spans="7:16" x14ac:dyDescent="0.2">
      <c r="G57" s="20"/>
      <c r="H57" s="20"/>
      <c r="I57" s="20"/>
      <c r="O57" s="13"/>
      <c r="P57" s="13"/>
    </row>
    <row r="58" spans="7:16" x14ac:dyDescent="0.2">
      <c r="G58" s="20"/>
      <c r="H58" s="20"/>
      <c r="I58" s="20"/>
      <c r="O58" s="13"/>
      <c r="P58" s="13"/>
    </row>
    <row r="59" spans="7:16" x14ac:dyDescent="0.2">
      <c r="G59" s="20"/>
      <c r="H59" s="20"/>
      <c r="I59" s="20"/>
      <c r="O59" s="13"/>
      <c r="P59" s="13"/>
    </row>
    <row r="60" spans="7:16" x14ac:dyDescent="0.2">
      <c r="G60" s="20"/>
      <c r="H60" s="20"/>
      <c r="I60" s="20"/>
      <c r="L60" s="100"/>
      <c r="O60" s="13"/>
      <c r="P60" s="13"/>
    </row>
    <row r="61" spans="7:16" x14ac:dyDescent="0.2">
      <c r="G61" s="20"/>
      <c r="H61" s="20"/>
      <c r="I61" s="20"/>
      <c r="O61" s="13"/>
      <c r="P61" s="13"/>
    </row>
    <row r="62" spans="7:16" x14ac:dyDescent="0.2">
      <c r="G62" s="20"/>
      <c r="H62" s="20"/>
      <c r="I62" s="20"/>
      <c r="O62" s="13"/>
      <c r="P62" s="13"/>
    </row>
    <row r="63" spans="7:16" x14ac:dyDescent="0.2">
      <c r="G63" s="20"/>
      <c r="H63" s="20"/>
      <c r="I63" s="20"/>
      <c r="O63" s="13"/>
      <c r="P63" s="13"/>
    </row>
    <row r="64" spans="7:16" x14ac:dyDescent="0.2">
      <c r="G64" s="20"/>
      <c r="H64" s="20"/>
      <c r="I64" s="20"/>
      <c r="O64" s="13"/>
      <c r="P64" s="13"/>
    </row>
    <row r="65" spans="7:16" x14ac:dyDescent="0.2">
      <c r="G65" s="20"/>
      <c r="H65" s="20"/>
      <c r="I65" s="20"/>
      <c r="O65" s="13"/>
      <c r="P65" s="13"/>
    </row>
    <row r="66" spans="7:16" x14ac:dyDescent="0.2">
      <c r="G66" s="20"/>
      <c r="H66" s="20"/>
      <c r="I66" s="20"/>
      <c r="O66" s="13"/>
      <c r="P66" s="13"/>
    </row>
    <row r="67" spans="7:16" x14ac:dyDescent="0.2">
      <c r="G67" s="20"/>
      <c r="H67" s="20"/>
      <c r="I67" s="20"/>
      <c r="O67" s="13"/>
      <c r="P67" s="13"/>
    </row>
    <row r="68" spans="7:16" x14ac:dyDescent="0.2">
      <c r="G68" s="20"/>
      <c r="H68" s="20"/>
      <c r="I68" s="20"/>
      <c r="O68" s="13"/>
      <c r="P68" s="13"/>
    </row>
    <row r="69" spans="7:16" x14ac:dyDescent="0.2">
      <c r="G69" s="20"/>
      <c r="H69" s="20"/>
      <c r="I69" s="20"/>
      <c r="O69" s="13"/>
      <c r="P69" s="13"/>
    </row>
    <row r="70" spans="7:16" x14ac:dyDescent="0.2">
      <c r="G70" s="20"/>
      <c r="H70" s="20"/>
      <c r="I70" s="20"/>
      <c r="O70" s="13"/>
      <c r="P70" s="13"/>
    </row>
    <row r="71" spans="7:16" x14ac:dyDescent="0.2">
      <c r="G71" s="20"/>
      <c r="H71" s="20"/>
      <c r="I71" s="20"/>
      <c r="O71" s="13"/>
      <c r="P71" s="13"/>
    </row>
    <row r="72" spans="7:16" x14ac:dyDescent="0.2">
      <c r="G72" s="20"/>
      <c r="H72" s="20"/>
      <c r="I72" s="20"/>
      <c r="O72" s="13"/>
      <c r="P72" s="13"/>
    </row>
    <row r="73" spans="7:16" x14ac:dyDescent="0.2">
      <c r="G73" s="20"/>
      <c r="H73" s="20"/>
      <c r="I73" s="20"/>
      <c r="O73" s="13"/>
      <c r="P73" s="13"/>
    </row>
    <row r="74" spans="7:16" x14ac:dyDescent="0.2">
      <c r="G74" s="20"/>
      <c r="H74" s="20"/>
      <c r="I74" s="20"/>
      <c r="O74" s="13"/>
      <c r="P74" s="13"/>
    </row>
    <row r="75" spans="7:16" x14ac:dyDescent="0.2">
      <c r="G75" s="20"/>
      <c r="H75" s="20"/>
      <c r="I75" s="20"/>
      <c r="O75" s="13"/>
      <c r="P75" s="13"/>
    </row>
    <row r="76" spans="7:16" x14ac:dyDescent="0.2">
      <c r="G76" s="20"/>
      <c r="H76" s="20"/>
      <c r="I76" s="20"/>
      <c r="O76" s="13"/>
      <c r="P76" s="13"/>
    </row>
    <row r="77" spans="7:16" x14ac:dyDescent="0.2">
      <c r="G77" s="20"/>
      <c r="H77" s="20"/>
      <c r="I77" s="20"/>
      <c r="O77" s="13"/>
      <c r="P77" s="13"/>
    </row>
    <row r="78" spans="7:16" x14ac:dyDescent="0.2">
      <c r="G78" s="20"/>
      <c r="H78" s="20"/>
      <c r="I78" s="20"/>
      <c r="O78" s="13"/>
      <c r="P78" s="13"/>
    </row>
    <row r="79" spans="7:16" x14ac:dyDescent="0.2">
      <c r="G79" s="20"/>
      <c r="H79" s="20"/>
      <c r="I79" s="20"/>
      <c r="O79" s="13"/>
      <c r="P79" s="13"/>
    </row>
    <row r="80" spans="7:16" x14ac:dyDescent="0.2">
      <c r="G80" s="20"/>
      <c r="H80" s="20"/>
      <c r="I80" s="20"/>
      <c r="O80" s="13"/>
      <c r="P80" s="13"/>
    </row>
    <row r="81" spans="7:16" x14ac:dyDescent="0.2">
      <c r="G81" s="20"/>
      <c r="H81" s="20"/>
      <c r="I81" s="20"/>
      <c r="O81" s="13"/>
      <c r="P81" s="13"/>
    </row>
    <row r="82" spans="7:16" x14ac:dyDescent="0.2">
      <c r="G82" s="20"/>
      <c r="H82" s="20"/>
      <c r="I82" s="20"/>
      <c r="O82" s="13"/>
      <c r="P82" s="13"/>
    </row>
    <row r="83" spans="7:16" x14ac:dyDescent="0.2">
      <c r="G83" s="20"/>
      <c r="H83" s="20"/>
      <c r="I83" s="20"/>
      <c r="O83" s="13"/>
      <c r="P83" s="13"/>
    </row>
    <row r="84" spans="7:16" x14ac:dyDescent="0.2">
      <c r="G84" s="20"/>
      <c r="H84" s="20"/>
      <c r="I84" s="20"/>
      <c r="O84" s="13"/>
      <c r="P84" s="13"/>
    </row>
    <row r="85" spans="7:16" x14ac:dyDescent="0.2">
      <c r="G85" s="20"/>
      <c r="H85" s="20"/>
      <c r="I85" s="20"/>
      <c r="O85" s="13"/>
      <c r="P85" s="13"/>
    </row>
    <row r="86" spans="7:16" x14ac:dyDescent="0.2">
      <c r="G86" s="20"/>
      <c r="H86" s="20"/>
      <c r="I86" s="20"/>
      <c r="O86" s="13"/>
      <c r="P86" s="13"/>
    </row>
    <row r="87" spans="7:16" x14ac:dyDescent="0.2">
      <c r="G87" s="20"/>
      <c r="H87" s="20"/>
      <c r="I87" s="20"/>
      <c r="O87" s="13"/>
      <c r="P87" s="13"/>
    </row>
    <row r="88" spans="7:16" x14ac:dyDescent="0.2">
      <c r="G88" s="20"/>
      <c r="H88" s="20"/>
      <c r="I88" s="20"/>
      <c r="O88" s="13"/>
      <c r="P88" s="13"/>
    </row>
    <row r="89" spans="7:16" x14ac:dyDescent="0.2">
      <c r="G89" s="20"/>
      <c r="H89" s="20"/>
      <c r="I89" s="20"/>
      <c r="O89" s="13"/>
      <c r="P89" s="13"/>
    </row>
    <row r="90" spans="7:16" x14ac:dyDescent="0.2">
      <c r="G90" s="20"/>
      <c r="H90" s="20"/>
      <c r="I90" s="20"/>
      <c r="O90" s="13"/>
      <c r="P90" s="13"/>
    </row>
    <row r="91" spans="7:16" x14ac:dyDescent="0.2">
      <c r="G91" s="20"/>
      <c r="H91" s="20"/>
      <c r="I91" s="20"/>
      <c r="O91" s="13"/>
      <c r="P91" s="13"/>
    </row>
    <row r="92" spans="7:16" x14ac:dyDescent="0.2">
      <c r="G92" s="20"/>
      <c r="H92" s="20"/>
      <c r="I92" s="20"/>
      <c r="O92" s="13"/>
      <c r="P92" s="13"/>
    </row>
    <row r="93" spans="7:16" x14ac:dyDescent="0.2">
      <c r="G93" s="20"/>
      <c r="H93" s="20"/>
      <c r="I93" s="20"/>
      <c r="O93" s="13"/>
      <c r="P93" s="13"/>
    </row>
    <row r="94" spans="7:16" x14ac:dyDescent="0.2">
      <c r="G94" s="20"/>
      <c r="H94" s="20"/>
      <c r="I94" s="20"/>
      <c r="O94" s="13"/>
      <c r="P94" s="13"/>
    </row>
    <row r="95" spans="7:16" x14ac:dyDescent="0.2">
      <c r="G95" s="20"/>
      <c r="H95" s="20"/>
      <c r="I95" s="20"/>
      <c r="O95" s="13"/>
      <c r="P95" s="13"/>
    </row>
    <row r="96" spans="7:16" x14ac:dyDescent="0.2">
      <c r="G96" s="20"/>
      <c r="H96" s="20"/>
      <c r="I96" s="20"/>
      <c r="O96" s="13"/>
      <c r="P96" s="13"/>
    </row>
    <row r="97" spans="7:16" x14ac:dyDescent="0.2">
      <c r="G97" s="20"/>
      <c r="H97" s="20"/>
      <c r="I97" s="20"/>
      <c r="O97" s="13"/>
      <c r="P97" s="13"/>
    </row>
    <row r="98" spans="7:16" x14ac:dyDescent="0.2">
      <c r="G98" s="20"/>
      <c r="H98" s="20"/>
      <c r="I98" s="20"/>
      <c r="O98" s="13"/>
      <c r="P98" s="13"/>
    </row>
    <row r="99" spans="7:16" x14ac:dyDescent="0.2">
      <c r="G99" s="20"/>
      <c r="H99" s="20"/>
      <c r="I99" s="20"/>
      <c r="O99" s="13"/>
      <c r="P99" s="13"/>
    </row>
    <row r="100" spans="7:16" x14ac:dyDescent="0.2">
      <c r="G100" s="20"/>
      <c r="H100" s="20"/>
      <c r="I100" s="20"/>
      <c r="O100" s="13"/>
      <c r="P100" s="13"/>
    </row>
    <row r="101" spans="7:16" x14ac:dyDescent="0.2">
      <c r="G101" s="20"/>
      <c r="H101" s="20"/>
      <c r="I101" s="20"/>
      <c r="O101" s="13"/>
      <c r="P101" s="13"/>
    </row>
    <row r="102" spans="7:16" x14ac:dyDescent="0.2">
      <c r="G102" s="20"/>
      <c r="H102" s="20"/>
      <c r="I102" s="20"/>
      <c r="O102" s="13"/>
      <c r="P102" s="13"/>
    </row>
    <row r="103" spans="7:16" x14ac:dyDescent="0.2">
      <c r="G103" s="20"/>
      <c r="H103" s="20"/>
      <c r="I103" s="20"/>
      <c r="O103" s="13"/>
      <c r="P103" s="13"/>
    </row>
    <row r="104" spans="7:16" x14ac:dyDescent="0.2">
      <c r="G104" s="20"/>
      <c r="H104" s="20"/>
      <c r="I104" s="20"/>
    </row>
    <row r="105" spans="7:16" x14ac:dyDescent="0.2">
      <c r="G105" s="20"/>
      <c r="H105" s="20"/>
      <c r="I105" s="20"/>
    </row>
    <row r="106" spans="7:16" x14ac:dyDescent="0.2">
      <c r="G106" s="20"/>
      <c r="H106" s="20"/>
      <c r="I106" s="20"/>
    </row>
    <row r="107" spans="7:16" x14ac:dyDescent="0.2">
      <c r="G107" s="20"/>
      <c r="H107" s="20"/>
      <c r="I107" s="20"/>
    </row>
    <row r="108" spans="7:16" x14ac:dyDescent="0.2">
      <c r="G108" s="20"/>
      <c r="H108" s="20"/>
      <c r="I108" s="20"/>
    </row>
    <row r="109" spans="7:16" x14ac:dyDescent="0.2">
      <c r="G109" s="20"/>
      <c r="H109" s="20"/>
      <c r="I109" s="20"/>
    </row>
    <row r="110" spans="7:16" x14ac:dyDescent="0.2">
      <c r="G110" s="20"/>
      <c r="H110" s="20"/>
      <c r="I110" s="20"/>
    </row>
    <row r="111" spans="7:16" x14ac:dyDescent="0.2">
      <c r="G111" s="20"/>
      <c r="H111" s="20"/>
      <c r="I111" s="20"/>
    </row>
    <row r="112" spans="7:16" x14ac:dyDescent="0.2">
      <c r="G112" s="20"/>
      <c r="H112" s="20"/>
      <c r="I112" s="20"/>
    </row>
    <row r="113" spans="7:9" x14ac:dyDescent="0.2">
      <c r="G113" s="20"/>
      <c r="H113" s="20"/>
      <c r="I113" s="20"/>
    </row>
    <row r="114" spans="7:9" x14ac:dyDescent="0.2">
      <c r="G114" s="20"/>
      <c r="H114" s="20"/>
      <c r="I114" s="20"/>
    </row>
    <row r="115" spans="7:9" x14ac:dyDescent="0.2">
      <c r="G115" s="20"/>
      <c r="H115" s="20"/>
      <c r="I115" s="20"/>
    </row>
    <row r="116" spans="7:9" x14ac:dyDescent="0.2">
      <c r="G116" s="20"/>
      <c r="H116" s="20"/>
      <c r="I116" s="20"/>
    </row>
    <row r="117" spans="7:9" x14ac:dyDescent="0.2">
      <c r="G117" s="20"/>
      <c r="H117" s="20"/>
      <c r="I117" s="20"/>
    </row>
    <row r="118" spans="7:9" x14ac:dyDescent="0.2">
      <c r="G118" s="20"/>
      <c r="H118" s="20"/>
      <c r="I118" s="20"/>
    </row>
    <row r="119" spans="7:9" x14ac:dyDescent="0.2">
      <c r="G119" s="20"/>
      <c r="H119" s="20"/>
      <c r="I119" s="20"/>
    </row>
    <row r="120" spans="7:9" x14ac:dyDescent="0.2">
      <c r="G120" s="20"/>
      <c r="H120" s="20"/>
      <c r="I120" s="20"/>
    </row>
    <row r="121" spans="7:9" x14ac:dyDescent="0.2">
      <c r="G121" s="20"/>
      <c r="H121" s="20"/>
      <c r="I121" s="20"/>
    </row>
    <row r="122" spans="7:9" x14ac:dyDescent="0.2">
      <c r="G122" s="20"/>
      <c r="H122" s="20"/>
    </row>
    <row r="123" spans="7:9" x14ac:dyDescent="0.2">
      <c r="G123" s="20"/>
      <c r="H123" s="20"/>
    </row>
    <row r="124" spans="7:9" x14ac:dyDescent="0.2">
      <c r="G124" s="20"/>
      <c r="H124" s="20"/>
    </row>
    <row r="125" spans="7:9" x14ac:dyDescent="0.2">
      <c r="G125" s="20"/>
      <c r="H125" s="20"/>
    </row>
    <row r="126" spans="7:9" x14ac:dyDescent="0.2">
      <c r="G126" s="20"/>
      <c r="H126" s="20"/>
    </row>
    <row r="127" spans="7:9" x14ac:dyDescent="0.2">
      <c r="G127" s="20"/>
      <c r="H127" s="20"/>
    </row>
    <row r="128" spans="7:9" x14ac:dyDescent="0.2">
      <c r="G128" s="20"/>
      <c r="H128" s="20"/>
    </row>
    <row r="129" spans="7:8" x14ac:dyDescent="0.2">
      <c r="G129" s="20"/>
      <c r="H129" s="20"/>
    </row>
    <row r="130" spans="7:8" x14ac:dyDescent="0.2">
      <c r="G130" s="20"/>
      <c r="H130" s="20"/>
    </row>
    <row r="131" spans="7:8" x14ac:dyDescent="0.2">
      <c r="G131" s="20"/>
      <c r="H131" s="20"/>
    </row>
    <row r="132" spans="7:8" x14ac:dyDescent="0.2">
      <c r="G132" s="20"/>
      <c r="H132" s="20"/>
    </row>
    <row r="133" spans="7:8" x14ac:dyDescent="0.2">
      <c r="G133" s="20"/>
      <c r="H133" s="20"/>
    </row>
    <row r="134" spans="7:8" x14ac:dyDescent="0.2">
      <c r="G134" s="20"/>
      <c r="H134" s="20"/>
    </row>
    <row r="135" spans="7:8" x14ac:dyDescent="0.2">
      <c r="G135" s="20"/>
      <c r="H135" s="20"/>
    </row>
    <row r="136" spans="7:8" x14ac:dyDescent="0.2">
      <c r="G136" s="20"/>
      <c r="H136" s="20"/>
    </row>
    <row r="137" spans="7:8" x14ac:dyDescent="0.2">
      <c r="G137" s="20"/>
      <c r="H137" s="20"/>
    </row>
    <row r="138" spans="7:8" x14ac:dyDescent="0.2">
      <c r="G138" s="20"/>
      <c r="H138" s="20"/>
    </row>
    <row r="139" spans="7:8" x14ac:dyDescent="0.2">
      <c r="G139" s="20"/>
      <c r="H139" s="20"/>
    </row>
    <row r="140" spans="7:8" x14ac:dyDescent="0.2">
      <c r="G140" s="20"/>
      <c r="H140" s="20"/>
    </row>
    <row r="141" spans="7:8" x14ac:dyDescent="0.2">
      <c r="G141" s="20"/>
      <c r="H141" s="20"/>
    </row>
    <row r="142" spans="7:8" x14ac:dyDescent="0.2">
      <c r="G142" s="20"/>
      <c r="H142" s="20"/>
    </row>
    <row r="143" spans="7:8" x14ac:dyDescent="0.2">
      <c r="G143" s="20"/>
      <c r="H143" s="20"/>
    </row>
    <row r="144" spans="7:8" x14ac:dyDescent="0.2">
      <c r="G144" s="20"/>
      <c r="H144" s="20"/>
    </row>
    <row r="145" spans="7:8" x14ac:dyDescent="0.2">
      <c r="G145" s="20"/>
      <c r="H145" s="20"/>
    </row>
    <row r="146" spans="7:8" x14ac:dyDescent="0.2">
      <c r="G146" s="20"/>
      <c r="H146" s="20"/>
    </row>
    <row r="147" spans="7:8" x14ac:dyDescent="0.2">
      <c r="G147" s="20"/>
      <c r="H147" s="20"/>
    </row>
    <row r="148" spans="7:8" x14ac:dyDescent="0.2">
      <c r="G148" s="20"/>
      <c r="H148" s="20"/>
    </row>
    <row r="149" spans="7:8" x14ac:dyDescent="0.2">
      <c r="G149" s="20"/>
      <c r="H149" s="20"/>
    </row>
    <row r="150" spans="7:8" x14ac:dyDescent="0.2">
      <c r="G150" s="20"/>
      <c r="H150" s="20"/>
    </row>
    <row r="151" spans="7:8" x14ac:dyDescent="0.2">
      <c r="G151" s="20"/>
      <c r="H151" s="20"/>
    </row>
    <row r="152" spans="7:8" x14ac:dyDescent="0.2">
      <c r="G152" s="20"/>
      <c r="H152" s="20"/>
    </row>
    <row r="153" spans="7:8" x14ac:dyDescent="0.2">
      <c r="G153" s="20"/>
      <c r="H153" s="20"/>
    </row>
    <row r="154" spans="7:8" x14ac:dyDescent="0.2">
      <c r="G154" s="20"/>
      <c r="H154" s="20"/>
    </row>
    <row r="155" spans="7:8" x14ac:dyDescent="0.2">
      <c r="G155" s="20"/>
      <c r="H155" s="20"/>
    </row>
    <row r="156" spans="7:8" x14ac:dyDescent="0.2">
      <c r="G156" s="20"/>
      <c r="H156" s="20"/>
    </row>
    <row r="157" spans="7:8" x14ac:dyDescent="0.2">
      <c r="G157" s="20"/>
      <c r="H157" s="20"/>
    </row>
    <row r="158" spans="7:8" x14ac:dyDescent="0.2">
      <c r="G158" s="20"/>
      <c r="H158" s="20"/>
    </row>
    <row r="159" spans="7:8" x14ac:dyDescent="0.2">
      <c r="G159" s="20"/>
      <c r="H159" s="20"/>
    </row>
    <row r="160" spans="7:8" x14ac:dyDescent="0.2">
      <c r="G160" s="20"/>
      <c r="H160" s="20"/>
    </row>
    <row r="161" spans="7:8" x14ac:dyDescent="0.2">
      <c r="G161" s="20"/>
      <c r="H161" s="20"/>
    </row>
    <row r="162" spans="7:8" x14ac:dyDescent="0.2">
      <c r="G162" s="20"/>
      <c r="H162" s="20"/>
    </row>
    <row r="163" spans="7:8" x14ac:dyDescent="0.2">
      <c r="G163" s="20"/>
      <c r="H163" s="20"/>
    </row>
    <row r="164" spans="7:8" x14ac:dyDescent="0.2">
      <c r="G164" s="20"/>
      <c r="H164" s="20"/>
    </row>
    <row r="165" spans="7:8" x14ac:dyDescent="0.2">
      <c r="G165" s="20"/>
      <c r="H165" s="20"/>
    </row>
    <row r="166" spans="7:8" x14ac:dyDescent="0.2">
      <c r="G166" s="20"/>
      <c r="H166" s="20"/>
    </row>
    <row r="167" spans="7:8" x14ac:dyDescent="0.2">
      <c r="G167" s="20"/>
      <c r="H167" s="20"/>
    </row>
  </sheetData>
  <sheetProtection selectLockedCells="1" selectUnlockedCells="1"/>
  <sortState ref="L15:N63">
    <sortCondition descending="1" ref="N15:N63"/>
  </sortState>
  <phoneticPr fontId="9" type="noConversion"/>
  <hyperlinks>
    <hyperlink ref="H2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6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4"/>
  <sheetViews>
    <sheetView showGridLines="0" zoomScale="95" zoomScaleNormal="95" workbookViewId="0"/>
  </sheetViews>
  <sheetFormatPr defaultRowHeight="12.75" x14ac:dyDescent="0.2"/>
  <cols>
    <col min="1" max="1" width="2.42578125" customWidth="1"/>
    <col min="2" max="2" width="34" customWidth="1"/>
    <col min="3" max="3" width="15.7109375" customWidth="1"/>
    <col min="4" max="16" width="12.7109375" customWidth="1"/>
    <col min="17" max="20" width="10.7109375" customWidth="1"/>
    <col min="21" max="21" width="12.42578125" bestFit="1" customWidth="1"/>
  </cols>
  <sheetData>
    <row r="1" spans="2:21" ht="29.85" customHeight="1" x14ac:dyDescent="0.2">
      <c r="B1" s="31" t="s">
        <v>113</v>
      </c>
      <c r="C1" s="2"/>
      <c r="D1" s="2"/>
      <c r="E1" s="2"/>
      <c r="F1" s="2"/>
      <c r="G1" s="2"/>
      <c r="H1" s="2"/>
      <c r="I1" s="2"/>
      <c r="J1" s="2"/>
      <c r="K1" s="2"/>
    </row>
    <row r="2" spans="2:21" ht="21.95" customHeight="1" x14ac:dyDescent="0.2">
      <c r="B2" s="4" t="s">
        <v>20</v>
      </c>
      <c r="C2" s="5" t="s">
        <v>2</v>
      </c>
      <c r="D2" s="28" t="s">
        <v>37</v>
      </c>
      <c r="E2" s="28" t="s">
        <v>52</v>
      </c>
      <c r="F2" s="28" t="s">
        <v>70</v>
      </c>
      <c r="G2" s="28" t="s">
        <v>71</v>
      </c>
      <c r="H2" s="28" t="s">
        <v>73</v>
      </c>
      <c r="I2" s="28" t="s">
        <v>74</v>
      </c>
      <c r="J2" s="28">
        <v>2016</v>
      </c>
      <c r="K2" s="28" t="s">
        <v>87</v>
      </c>
      <c r="L2" s="28" t="s">
        <v>88</v>
      </c>
      <c r="M2" s="28">
        <v>2019</v>
      </c>
      <c r="N2" s="28">
        <v>2020</v>
      </c>
      <c r="O2" s="28">
        <v>2021</v>
      </c>
      <c r="P2" s="28">
        <v>2022</v>
      </c>
      <c r="S2" s="98"/>
      <c r="T2" s="98"/>
      <c r="U2" s="98"/>
    </row>
    <row r="3" spans="2:21" ht="21.95" customHeight="1" x14ac:dyDescent="0.2">
      <c r="B3" s="132" t="s">
        <v>90</v>
      </c>
      <c r="C3" s="133" t="s">
        <v>89</v>
      </c>
      <c r="D3" s="33">
        <v>8642</v>
      </c>
      <c r="E3" s="33">
        <v>8274</v>
      </c>
      <c r="F3" s="33">
        <v>8133</v>
      </c>
      <c r="G3" s="33">
        <v>8758</v>
      </c>
      <c r="H3" s="33">
        <v>9262</v>
      </c>
      <c r="I3" s="33">
        <v>10309</v>
      </c>
      <c r="J3" s="33">
        <v>9856</v>
      </c>
      <c r="K3" s="33">
        <v>10548</v>
      </c>
      <c r="L3" s="33">
        <v>10258</v>
      </c>
      <c r="M3" s="33">
        <v>9974</v>
      </c>
      <c r="N3" s="33">
        <v>10030</v>
      </c>
      <c r="O3" s="33">
        <v>10056</v>
      </c>
      <c r="P3" s="33">
        <v>10191</v>
      </c>
      <c r="S3" s="98"/>
      <c r="T3" s="98"/>
      <c r="U3" s="98"/>
    </row>
    <row r="4" spans="2:21" ht="21.95" customHeight="1" x14ac:dyDescent="0.2">
      <c r="B4" s="134" t="s">
        <v>91</v>
      </c>
      <c r="C4" s="135" t="s">
        <v>89</v>
      </c>
      <c r="D4" s="8">
        <v>2739</v>
      </c>
      <c r="E4" s="8">
        <v>2560</v>
      </c>
      <c r="F4" s="8">
        <v>2526</v>
      </c>
      <c r="G4" s="8">
        <v>2664</v>
      </c>
      <c r="H4" s="8">
        <v>2853</v>
      </c>
      <c r="I4" s="8">
        <v>3067</v>
      </c>
      <c r="J4" s="8">
        <v>3030</v>
      </c>
      <c r="K4" s="8">
        <v>3006</v>
      </c>
      <c r="L4" s="8">
        <v>2931</v>
      </c>
      <c r="M4" s="8">
        <v>2777</v>
      </c>
      <c r="N4" s="8">
        <v>2679</v>
      </c>
      <c r="O4" s="8">
        <v>2785</v>
      </c>
      <c r="P4" s="8">
        <v>2709</v>
      </c>
      <c r="S4" s="98"/>
      <c r="T4" s="98"/>
      <c r="U4" s="98"/>
    </row>
    <row r="5" spans="2:21" ht="21.95" customHeight="1" x14ac:dyDescent="0.2">
      <c r="B5" s="136" t="s">
        <v>92</v>
      </c>
      <c r="C5" s="137" t="s">
        <v>89</v>
      </c>
      <c r="D5" s="86">
        <v>5903</v>
      </c>
      <c r="E5" s="86">
        <v>5714</v>
      </c>
      <c r="F5" s="86">
        <v>5607</v>
      </c>
      <c r="G5" s="86">
        <v>6095</v>
      </c>
      <c r="H5" s="86">
        <v>6409</v>
      </c>
      <c r="I5" s="86">
        <v>7242</v>
      </c>
      <c r="J5" s="85">
        <v>6826</v>
      </c>
      <c r="K5" s="85">
        <v>7542</v>
      </c>
      <c r="L5" s="85">
        <v>7327</v>
      </c>
      <c r="M5" s="85">
        <v>7197</v>
      </c>
      <c r="N5" s="85">
        <v>7351</v>
      </c>
      <c r="O5" s="85">
        <v>7271</v>
      </c>
      <c r="P5" s="85">
        <v>7482</v>
      </c>
      <c r="S5" s="98"/>
      <c r="T5" s="98"/>
      <c r="U5" s="98"/>
    </row>
    <row r="6" spans="2:21" ht="21.95" customHeight="1" x14ac:dyDescent="0.2">
      <c r="B6" s="138" t="s">
        <v>93</v>
      </c>
      <c r="C6" s="139" t="s">
        <v>89</v>
      </c>
      <c r="D6" s="83" t="s">
        <v>80</v>
      </c>
      <c r="E6" s="83" t="s">
        <v>80</v>
      </c>
      <c r="F6" s="83" t="s">
        <v>80</v>
      </c>
      <c r="G6" s="83" t="s">
        <v>80</v>
      </c>
      <c r="H6" s="83" t="s">
        <v>80</v>
      </c>
      <c r="I6" s="83" t="s">
        <v>80</v>
      </c>
      <c r="J6" s="83" t="s">
        <v>80</v>
      </c>
      <c r="K6" s="83" t="s">
        <v>80</v>
      </c>
      <c r="L6" s="83" t="s">
        <v>80</v>
      </c>
      <c r="M6" s="83" t="s">
        <v>80</v>
      </c>
      <c r="N6" s="83" t="s">
        <v>80</v>
      </c>
      <c r="O6" s="83" t="s">
        <v>80</v>
      </c>
      <c r="P6" s="83" t="s">
        <v>80</v>
      </c>
      <c r="S6" s="98"/>
      <c r="T6" s="98"/>
      <c r="U6" s="98"/>
    </row>
    <row r="7" spans="2:21" ht="21.95" customHeight="1" x14ac:dyDescent="0.2">
      <c r="B7" s="140" t="s">
        <v>94</v>
      </c>
      <c r="C7" s="141" t="s">
        <v>89</v>
      </c>
      <c r="D7" s="87" t="s">
        <v>80</v>
      </c>
      <c r="E7" s="87" t="s">
        <v>80</v>
      </c>
      <c r="F7" s="87" t="s">
        <v>80</v>
      </c>
      <c r="G7" s="87" t="s">
        <v>80</v>
      </c>
      <c r="H7" s="87" t="s">
        <v>80</v>
      </c>
      <c r="I7" s="87" t="s">
        <v>80</v>
      </c>
      <c r="J7" s="87" t="s">
        <v>80</v>
      </c>
      <c r="K7" s="87" t="s">
        <v>80</v>
      </c>
      <c r="L7" s="87" t="s">
        <v>80</v>
      </c>
      <c r="M7" s="87" t="s">
        <v>80</v>
      </c>
      <c r="N7" s="87" t="s">
        <v>80</v>
      </c>
      <c r="O7" s="87" t="s">
        <v>80</v>
      </c>
      <c r="P7" s="87" t="s">
        <v>80</v>
      </c>
      <c r="S7" s="98"/>
      <c r="T7" s="98"/>
      <c r="U7" s="98"/>
    </row>
    <row r="8" spans="2:21" ht="21.95" customHeight="1" x14ac:dyDescent="0.2">
      <c r="B8" s="132" t="s">
        <v>95</v>
      </c>
      <c r="C8" s="139" t="s">
        <v>89</v>
      </c>
      <c r="D8" s="67">
        <v>58</v>
      </c>
      <c r="E8" s="67">
        <v>61</v>
      </c>
      <c r="F8" s="67">
        <v>34</v>
      </c>
      <c r="G8" s="67">
        <v>38</v>
      </c>
      <c r="H8" s="67">
        <v>52</v>
      </c>
      <c r="I8" s="67">
        <v>47</v>
      </c>
      <c r="J8" s="67">
        <v>62</v>
      </c>
      <c r="K8" s="67">
        <v>61</v>
      </c>
      <c r="L8" s="67">
        <v>41</v>
      </c>
      <c r="M8" s="67">
        <v>69</v>
      </c>
      <c r="N8" s="67">
        <v>76</v>
      </c>
      <c r="O8" s="67">
        <v>63</v>
      </c>
      <c r="P8" s="67">
        <v>66</v>
      </c>
      <c r="S8" s="98"/>
      <c r="T8" s="98"/>
      <c r="U8" s="98"/>
    </row>
    <row r="9" spans="2:21" ht="21.95" customHeight="1" x14ac:dyDescent="0.2">
      <c r="B9" s="142" t="s">
        <v>97</v>
      </c>
      <c r="C9" s="143" t="s">
        <v>89</v>
      </c>
      <c r="D9" s="84">
        <v>8726</v>
      </c>
      <c r="E9" s="84">
        <v>8353</v>
      </c>
      <c r="F9" s="84">
        <v>8188</v>
      </c>
      <c r="G9" s="84">
        <v>8821</v>
      </c>
      <c r="H9" s="84">
        <v>9338</v>
      </c>
      <c r="I9" s="84">
        <v>10380</v>
      </c>
      <c r="J9" s="84">
        <v>9943</v>
      </c>
      <c r="K9" s="84">
        <v>10644</v>
      </c>
      <c r="L9" s="84">
        <v>10332</v>
      </c>
      <c r="M9" s="84">
        <v>10071</v>
      </c>
      <c r="N9" s="84">
        <v>10134</v>
      </c>
      <c r="O9" s="84">
        <v>10148</v>
      </c>
      <c r="P9" s="84">
        <v>10293</v>
      </c>
      <c r="S9" s="98"/>
      <c r="T9" s="98"/>
      <c r="U9" s="98"/>
    </row>
    <row r="10" spans="2:21" ht="16.5" customHeight="1" x14ac:dyDescent="0.2">
      <c r="B10" s="169" t="s">
        <v>114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S10" s="98"/>
      <c r="T10" s="98"/>
      <c r="U10" s="98"/>
    </row>
    <row r="11" spans="2:21" ht="29.85" customHeight="1" x14ac:dyDescent="0.2">
      <c r="B11" s="31" t="s">
        <v>103</v>
      </c>
      <c r="C11" s="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S11" s="98"/>
      <c r="T11" s="98"/>
      <c r="U11" s="98"/>
    </row>
    <row r="12" spans="2:21" ht="21.95" customHeight="1" x14ac:dyDescent="0.2">
      <c r="B12" s="4" t="s">
        <v>20</v>
      </c>
      <c r="C12" s="5" t="s">
        <v>2</v>
      </c>
      <c r="D12" s="6">
        <v>2003</v>
      </c>
      <c r="E12" s="6">
        <v>2005</v>
      </c>
      <c r="F12" s="6">
        <v>2007</v>
      </c>
      <c r="G12" s="6">
        <v>2009</v>
      </c>
      <c r="H12" s="6">
        <v>2013</v>
      </c>
      <c r="I12" s="6">
        <v>2016</v>
      </c>
      <c r="J12" s="6">
        <v>2019</v>
      </c>
      <c r="K12" s="91"/>
      <c r="L12" s="92"/>
      <c r="M12" s="93"/>
      <c r="O12" s="14" t="s">
        <v>12</v>
      </c>
    </row>
    <row r="13" spans="2:21" ht="21.95" customHeight="1" x14ac:dyDescent="0.2">
      <c r="B13" s="144" t="s">
        <v>98</v>
      </c>
      <c r="C13" s="135" t="s">
        <v>110</v>
      </c>
      <c r="D13" s="8">
        <v>146009</v>
      </c>
      <c r="E13" s="8">
        <v>122823</v>
      </c>
      <c r="F13" s="8">
        <v>101135</v>
      </c>
      <c r="G13" s="8">
        <v>105000</v>
      </c>
      <c r="H13" s="8">
        <v>83272</v>
      </c>
      <c r="I13" s="8">
        <v>83439</v>
      </c>
      <c r="J13" s="8">
        <v>64108</v>
      </c>
      <c r="K13" s="91"/>
      <c r="L13" s="92"/>
      <c r="M13" s="93"/>
      <c r="N13" s="93"/>
      <c r="O13" s="72"/>
    </row>
    <row r="14" spans="2:21" ht="21.95" customHeight="1" x14ac:dyDescent="0.2">
      <c r="B14" s="144" t="s">
        <v>99</v>
      </c>
      <c r="C14" s="135" t="s">
        <v>110</v>
      </c>
      <c r="D14" s="8">
        <v>204756</v>
      </c>
      <c r="E14" s="8">
        <v>173889</v>
      </c>
      <c r="F14" s="8">
        <v>145843</v>
      </c>
      <c r="G14" s="8">
        <v>140163</v>
      </c>
      <c r="H14" s="8">
        <v>118261</v>
      </c>
      <c r="I14" s="8">
        <v>120858</v>
      </c>
      <c r="J14" s="8">
        <v>91648</v>
      </c>
      <c r="K14" s="91"/>
      <c r="L14" s="92"/>
      <c r="M14" s="93"/>
      <c r="N14" s="93"/>
      <c r="O14" s="72"/>
    </row>
    <row r="15" spans="2:21" ht="21.95" customHeight="1" x14ac:dyDescent="0.2">
      <c r="B15" s="140" t="s">
        <v>100</v>
      </c>
      <c r="C15" s="141" t="s">
        <v>110</v>
      </c>
      <c r="D15" s="89">
        <v>11616</v>
      </c>
      <c r="E15" s="89">
        <v>9310</v>
      </c>
      <c r="F15" s="89">
        <v>5607</v>
      </c>
      <c r="G15" s="89">
        <v>5929</v>
      </c>
      <c r="H15" s="89">
        <v>6318</v>
      </c>
      <c r="I15" s="89">
        <v>6205</v>
      </c>
      <c r="J15" s="89">
        <v>4380</v>
      </c>
      <c r="K15" s="91"/>
      <c r="L15" s="92"/>
      <c r="M15" s="93"/>
      <c r="N15" s="93"/>
      <c r="O15" s="72"/>
      <c r="P15" s="72"/>
      <c r="Q15" s="72"/>
      <c r="R15" s="72"/>
      <c r="S15" s="72"/>
      <c r="T15" s="72"/>
    </row>
    <row r="16" spans="2:21" ht="21.95" customHeight="1" x14ac:dyDescent="0.2">
      <c r="B16" s="140" t="s">
        <v>101</v>
      </c>
      <c r="C16" s="141" t="s">
        <v>110</v>
      </c>
      <c r="D16" s="89">
        <v>44538</v>
      </c>
      <c r="E16" s="89">
        <v>36325</v>
      </c>
      <c r="F16" s="89">
        <v>26556</v>
      </c>
      <c r="G16" s="89">
        <v>25549</v>
      </c>
      <c r="H16" s="89">
        <v>22012</v>
      </c>
      <c r="I16" s="89">
        <v>19981</v>
      </c>
      <c r="J16" s="89">
        <v>12364</v>
      </c>
      <c r="K16" s="91"/>
      <c r="L16" s="92"/>
      <c r="M16" s="92"/>
      <c r="N16" s="8"/>
      <c r="O16" s="8"/>
      <c r="P16" s="8"/>
      <c r="Q16" s="8"/>
      <c r="R16" s="8"/>
      <c r="S16" s="8"/>
      <c r="T16" s="8"/>
    </row>
    <row r="17" spans="2:20" ht="21.95" customHeight="1" x14ac:dyDescent="0.2">
      <c r="B17" s="144" t="s">
        <v>102</v>
      </c>
      <c r="C17" s="135" t="s">
        <v>110</v>
      </c>
      <c r="D17" s="8">
        <v>17954</v>
      </c>
      <c r="E17" s="8">
        <v>15702</v>
      </c>
      <c r="F17" s="8">
        <v>13774</v>
      </c>
      <c r="G17" s="8">
        <v>12786</v>
      </c>
      <c r="H17" s="8">
        <v>10196</v>
      </c>
      <c r="I17" s="8">
        <v>13295</v>
      </c>
      <c r="J17" s="8">
        <v>4617</v>
      </c>
      <c r="K17" s="91"/>
      <c r="L17" s="92"/>
      <c r="M17" s="92"/>
      <c r="N17" s="8"/>
      <c r="O17" s="8"/>
      <c r="P17" s="8"/>
      <c r="Q17" s="8"/>
      <c r="R17" s="8"/>
      <c r="S17" s="8"/>
      <c r="T17" s="8"/>
    </row>
    <row r="18" spans="2:20" ht="21.95" customHeight="1" x14ac:dyDescent="0.2">
      <c r="B18" s="145" t="s">
        <v>11</v>
      </c>
      <c r="C18" s="146" t="s">
        <v>110</v>
      </c>
      <c r="D18" s="88">
        <v>227640</v>
      </c>
      <c r="E18" s="88">
        <v>193247</v>
      </c>
      <c r="F18" s="88">
        <v>160441</v>
      </c>
      <c r="G18" s="88">
        <v>161088</v>
      </c>
      <c r="H18" s="88">
        <v>132648</v>
      </c>
      <c r="I18" s="88">
        <v>131078</v>
      </c>
      <c r="J18" s="88">
        <v>100494</v>
      </c>
      <c r="K18" s="91"/>
      <c r="L18" s="92"/>
      <c r="M18" s="92"/>
      <c r="N18" s="8"/>
      <c r="O18" s="8"/>
      <c r="P18" s="8"/>
      <c r="Q18" s="8"/>
      <c r="R18" s="8"/>
      <c r="S18" s="8"/>
      <c r="T18" s="8"/>
    </row>
    <row r="19" spans="2:20" ht="21.95" customHeight="1" x14ac:dyDescent="0.2">
      <c r="B19" s="99" t="s">
        <v>112</v>
      </c>
      <c r="L19" s="91"/>
      <c r="M19" s="92"/>
      <c r="N19" s="8"/>
      <c r="O19" s="8"/>
      <c r="P19" s="8"/>
      <c r="Q19" s="8"/>
      <c r="R19" s="8"/>
      <c r="S19" s="8"/>
      <c r="T19" s="8"/>
    </row>
    <row r="20" spans="2:20" ht="21.95" customHeight="1" x14ac:dyDescent="0.2">
      <c r="B20" s="31" t="s">
        <v>96</v>
      </c>
      <c r="C20" s="2"/>
      <c r="D20" s="2"/>
      <c r="E20" s="2"/>
      <c r="F20" s="2"/>
      <c r="G20" s="2"/>
      <c r="H20" s="2"/>
      <c r="I20" s="2"/>
      <c r="J20" s="2"/>
      <c r="L20" s="91"/>
      <c r="M20" s="92"/>
      <c r="N20" s="8"/>
      <c r="O20" s="8"/>
      <c r="P20" s="8"/>
      <c r="Q20" s="8"/>
      <c r="R20" s="8"/>
      <c r="S20" s="8"/>
      <c r="T20" s="8"/>
    </row>
    <row r="21" spans="2:20" ht="21.95" customHeight="1" x14ac:dyDescent="0.2">
      <c r="B21" s="4" t="s">
        <v>20</v>
      </c>
      <c r="C21" s="5" t="s">
        <v>2</v>
      </c>
      <c r="D21" s="6">
        <v>2003</v>
      </c>
      <c r="E21" s="6">
        <v>2005</v>
      </c>
      <c r="F21" s="6">
        <v>2007</v>
      </c>
      <c r="G21" s="6">
        <v>2009</v>
      </c>
      <c r="H21" s="6">
        <v>2013</v>
      </c>
      <c r="I21" s="6">
        <v>2016</v>
      </c>
      <c r="J21" s="6">
        <v>2019</v>
      </c>
      <c r="L21" s="91"/>
      <c r="M21" s="92"/>
      <c r="N21" s="8"/>
      <c r="O21" s="8"/>
      <c r="P21" s="8"/>
      <c r="Q21" s="8"/>
      <c r="R21" s="8"/>
      <c r="S21" s="8"/>
      <c r="T21" s="8"/>
    </row>
    <row r="22" spans="2:20" ht="21.95" customHeight="1" x14ac:dyDescent="0.2">
      <c r="B22" s="144" t="s">
        <v>98</v>
      </c>
      <c r="C22" s="135" t="s">
        <v>89</v>
      </c>
      <c r="D22" s="8">
        <v>19251.865000000002</v>
      </c>
      <c r="E22" s="8">
        <v>18120.189999999999</v>
      </c>
      <c r="F22" s="8">
        <v>15576.179</v>
      </c>
      <c r="G22" s="8">
        <v>20254.121999999999</v>
      </c>
      <c r="H22" s="8">
        <v>17045.263999999999</v>
      </c>
      <c r="I22" s="8">
        <v>24094.668000000001</v>
      </c>
      <c r="J22" s="8">
        <v>34005.542999999998</v>
      </c>
      <c r="L22" s="92"/>
      <c r="M22" s="92"/>
      <c r="N22" s="8"/>
      <c r="O22" s="8"/>
      <c r="P22" s="8"/>
      <c r="Q22" s="8"/>
      <c r="R22" s="8"/>
      <c r="S22" s="8"/>
      <c r="T22" s="8"/>
    </row>
    <row r="23" spans="2:20" ht="21.95" customHeight="1" x14ac:dyDescent="0.2">
      <c r="B23" s="144" t="s">
        <v>99</v>
      </c>
      <c r="C23" s="135" t="s">
        <v>89</v>
      </c>
      <c r="D23" s="8">
        <v>11534.59</v>
      </c>
      <c r="E23" s="8">
        <v>9275.902</v>
      </c>
      <c r="F23" s="8">
        <v>9138.8590000000004</v>
      </c>
      <c r="G23" s="8">
        <v>11978.427</v>
      </c>
      <c r="H23" s="8">
        <v>9763.19</v>
      </c>
      <c r="I23" s="8">
        <v>9364.6949999999997</v>
      </c>
      <c r="J23" s="8">
        <v>15301.870999999999</v>
      </c>
      <c r="L23" s="72"/>
      <c r="M23" s="72"/>
      <c r="N23" s="72"/>
      <c r="O23" s="72"/>
      <c r="P23" s="72"/>
    </row>
    <row r="24" spans="2:20" ht="21.95" customHeight="1" x14ac:dyDescent="0.2">
      <c r="B24" s="140" t="s">
        <v>100</v>
      </c>
      <c r="C24" s="141" t="s">
        <v>89</v>
      </c>
      <c r="D24" s="89">
        <v>1014.938</v>
      </c>
      <c r="E24" s="89">
        <v>581.4</v>
      </c>
      <c r="F24" s="89">
        <v>1452.4179999999999</v>
      </c>
      <c r="G24" s="89">
        <v>1518.258</v>
      </c>
      <c r="H24" s="89">
        <v>768.79499999999996</v>
      </c>
      <c r="I24" s="89">
        <v>815.96500000000003</v>
      </c>
      <c r="J24" s="89">
        <v>1849.434</v>
      </c>
    </row>
    <row r="25" spans="2:20" ht="21.95" customHeight="1" x14ac:dyDescent="0.2">
      <c r="B25" s="140" t="s">
        <v>101</v>
      </c>
      <c r="C25" s="141" t="s">
        <v>89</v>
      </c>
      <c r="D25" s="89">
        <v>2746.2240000000002</v>
      </c>
      <c r="E25" s="89">
        <v>509.23700000000002</v>
      </c>
      <c r="F25" s="89">
        <v>439.68200000000002</v>
      </c>
      <c r="G25" s="89">
        <v>754.28099999999995</v>
      </c>
      <c r="H25" s="89">
        <v>336.81</v>
      </c>
      <c r="I25" s="89">
        <v>771.22900000000004</v>
      </c>
      <c r="J25" s="89">
        <v>2163.1370000000002</v>
      </c>
    </row>
    <row r="26" spans="2:20" ht="21.95" customHeight="1" x14ac:dyDescent="0.2">
      <c r="B26" s="144" t="s">
        <v>102</v>
      </c>
      <c r="C26" s="135" t="s">
        <v>89</v>
      </c>
      <c r="D26" s="8">
        <v>886.48400000000004</v>
      </c>
      <c r="E26" s="8">
        <v>747.98900000000003</v>
      </c>
      <c r="F26" s="8">
        <v>967.33799999999997</v>
      </c>
      <c r="G26" s="8">
        <v>846.46</v>
      </c>
      <c r="H26" s="8">
        <v>700.75599999999997</v>
      </c>
      <c r="I26" s="8">
        <v>1005.607</v>
      </c>
      <c r="J26" s="8">
        <v>1183.191</v>
      </c>
    </row>
    <row r="27" spans="2:20" ht="21.95" customHeight="1" x14ac:dyDescent="0.2">
      <c r="B27" s="145" t="s">
        <v>11</v>
      </c>
      <c r="C27" s="146" t="s">
        <v>89</v>
      </c>
      <c r="D27" s="88">
        <v>35434.1</v>
      </c>
      <c r="E27" s="88">
        <v>29234.718000000001</v>
      </c>
      <c r="F27" s="88">
        <v>27574.475999999999</v>
      </c>
      <c r="G27" s="88">
        <v>35351.548000000003</v>
      </c>
      <c r="H27" s="88">
        <v>28614.814999999999</v>
      </c>
      <c r="I27" s="88">
        <v>36052.165000000001</v>
      </c>
      <c r="J27" s="88">
        <v>54503.175999999999</v>
      </c>
    </row>
    <row r="28" spans="2:20" x14ac:dyDescent="0.2">
      <c r="B28" s="99" t="s">
        <v>112</v>
      </c>
    </row>
    <row r="32" spans="2:20" x14ac:dyDescent="0.2">
      <c r="B32" s="52"/>
      <c r="D32" s="23"/>
      <c r="E32" s="23"/>
      <c r="F32" s="23"/>
      <c r="G32" s="23"/>
      <c r="H32" s="23"/>
      <c r="I32" s="23"/>
      <c r="J32" s="23"/>
      <c r="K32" s="23"/>
    </row>
    <row r="33" spans="4:9" x14ac:dyDescent="0.2">
      <c r="D33" s="23"/>
      <c r="E33" s="23"/>
      <c r="F33" s="23"/>
      <c r="G33" s="23"/>
      <c r="H33" s="23"/>
      <c r="I33" s="23"/>
    </row>
    <row r="34" spans="4:9" x14ac:dyDescent="0.2">
      <c r="D34" s="23"/>
      <c r="E34" s="23"/>
      <c r="F34" s="23"/>
      <c r="G34" s="23"/>
      <c r="H34" s="23"/>
      <c r="I34" s="23"/>
    </row>
  </sheetData>
  <mergeCells count="1">
    <mergeCell ref="B10:O10"/>
  </mergeCells>
  <hyperlinks>
    <hyperlink ref="O12" location="ÍNDICE!A1" display="Voltar ao índice"/>
  </hyperlinks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D2:L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zoomScale="95" zoomScaleNormal="95" workbookViewId="0"/>
  </sheetViews>
  <sheetFormatPr defaultRowHeight="12.75" x14ac:dyDescent="0.2"/>
  <cols>
    <col min="1" max="1" width="2.42578125" customWidth="1"/>
    <col min="2" max="2" width="38.5703125" customWidth="1"/>
    <col min="3" max="3" width="9.5703125" customWidth="1"/>
    <col min="4" max="16" width="12.7109375" customWidth="1"/>
  </cols>
  <sheetData>
    <row r="1" spans="2:16" ht="29.85" customHeight="1" x14ac:dyDescent="0.2">
      <c r="B1" s="31" t="s">
        <v>44</v>
      </c>
      <c r="C1" s="2"/>
    </row>
    <row r="2" spans="2:16" ht="21.95" customHeight="1" x14ac:dyDescent="0.2">
      <c r="B2" s="4" t="s">
        <v>20</v>
      </c>
      <c r="C2" s="5" t="s">
        <v>2</v>
      </c>
      <c r="D2" s="28" t="s">
        <v>37</v>
      </c>
      <c r="E2" s="28" t="s">
        <v>52</v>
      </c>
      <c r="F2" s="28" t="s">
        <v>70</v>
      </c>
      <c r="G2" s="28" t="s">
        <v>71</v>
      </c>
      <c r="H2" s="28" t="s">
        <v>73</v>
      </c>
      <c r="I2" s="28" t="s">
        <v>74</v>
      </c>
      <c r="J2" s="28" t="s">
        <v>81</v>
      </c>
      <c r="K2" s="28" t="s">
        <v>87</v>
      </c>
      <c r="L2" s="28">
        <v>2018</v>
      </c>
      <c r="M2" s="28">
        <v>2019</v>
      </c>
      <c r="N2" s="28" t="s">
        <v>111</v>
      </c>
      <c r="O2" s="28">
        <v>2021</v>
      </c>
      <c r="P2" s="28" t="s">
        <v>118</v>
      </c>
    </row>
    <row r="3" spans="2:16" ht="21.95" customHeight="1" x14ac:dyDescent="0.2">
      <c r="B3" s="147" t="s">
        <v>48</v>
      </c>
      <c r="C3" s="133" t="s">
        <v>62</v>
      </c>
      <c r="D3" s="33">
        <v>287084</v>
      </c>
      <c r="E3" s="33">
        <v>283758</v>
      </c>
      <c r="F3" s="33">
        <v>282279</v>
      </c>
      <c r="G3" s="33">
        <v>283803</v>
      </c>
      <c r="H3" s="33">
        <v>287574</v>
      </c>
      <c r="I3" s="33">
        <v>300897</v>
      </c>
      <c r="J3" s="33">
        <v>316877</v>
      </c>
      <c r="K3" s="33">
        <v>334753</v>
      </c>
      <c r="L3" s="33">
        <v>324124</v>
      </c>
      <c r="M3" s="33">
        <v>328826</v>
      </c>
      <c r="N3" s="33">
        <v>330085</v>
      </c>
      <c r="O3" s="33">
        <v>332992</v>
      </c>
      <c r="P3" s="33">
        <v>348271</v>
      </c>
    </row>
    <row r="4" spans="2:16" ht="21.95" customHeight="1" x14ac:dyDescent="0.2">
      <c r="B4" s="148" t="s">
        <v>77</v>
      </c>
      <c r="C4" s="135" t="s">
        <v>62</v>
      </c>
      <c r="D4" s="8">
        <v>272308</v>
      </c>
      <c r="E4" s="8">
        <v>270206</v>
      </c>
      <c r="F4" s="8">
        <v>270320</v>
      </c>
      <c r="G4" s="8">
        <v>272533</v>
      </c>
      <c r="H4" s="8">
        <v>274504</v>
      </c>
      <c r="I4" s="8">
        <v>288387</v>
      </c>
      <c r="J4" s="8">
        <v>301594</v>
      </c>
      <c r="K4" s="8">
        <v>317919</v>
      </c>
      <c r="L4" s="8">
        <v>306393</v>
      </c>
      <c r="M4" s="8">
        <v>311576</v>
      </c>
      <c r="N4" s="8">
        <v>310009.88987237687</v>
      </c>
      <c r="O4" s="8">
        <v>312553.42033414042</v>
      </c>
      <c r="P4" s="8">
        <v>328851.07942292182</v>
      </c>
    </row>
    <row r="5" spans="2:16" ht="21.95" customHeight="1" x14ac:dyDescent="0.2">
      <c r="B5" s="149" t="s">
        <v>78</v>
      </c>
      <c r="C5" s="135" t="s">
        <v>62</v>
      </c>
      <c r="D5" s="68" t="s">
        <v>80</v>
      </c>
      <c r="E5" s="68" t="s">
        <v>80</v>
      </c>
      <c r="F5" s="68" t="s">
        <v>80</v>
      </c>
      <c r="G5" s="68" t="s">
        <v>80</v>
      </c>
      <c r="H5" s="68" t="s">
        <v>80</v>
      </c>
      <c r="I5" s="68" t="s">
        <v>80</v>
      </c>
      <c r="J5" s="68" t="s">
        <v>80</v>
      </c>
      <c r="K5" s="68" t="s">
        <v>80</v>
      </c>
      <c r="L5" s="68" t="s">
        <v>80</v>
      </c>
      <c r="M5" s="68" t="s">
        <v>80</v>
      </c>
      <c r="N5" s="68" t="s">
        <v>80</v>
      </c>
      <c r="O5" s="68" t="s">
        <v>80</v>
      </c>
      <c r="P5" s="68" t="s">
        <v>80</v>
      </c>
    </row>
    <row r="6" spans="2:16" ht="21.95" customHeight="1" x14ac:dyDescent="0.2">
      <c r="B6" s="149" t="s">
        <v>79</v>
      </c>
      <c r="C6" s="135" t="s">
        <v>62</v>
      </c>
      <c r="D6" s="68" t="s">
        <v>80</v>
      </c>
      <c r="E6" s="68" t="s">
        <v>80</v>
      </c>
      <c r="F6" s="68" t="s">
        <v>80</v>
      </c>
      <c r="G6" s="68" t="s">
        <v>80</v>
      </c>
      <c r="H6" s="68" t="s">
        <v>80</v>
      </c>
      <c r="I6" s="68" t="s">
        <v>80</v>
      </c>
      <c r="J6" s="68" t="s">
        <v>80</v>
      </c>
      <c r="K6" s="68" t="s">
        <v>80</v>
      </c>
      <c r="L6" s="68" t="s">
        <v>80</v>
      </c>
      <c r="M6" s="68" t="s">
        <v>80</v>
      </c>
      <c r="N6" s="68" t="s">
        <v>80</v>
      </c>
      <c r="O6" s="68" t="s">
        <v>80</v>
      </c>
      <c r="P6" s="68" t="s">
        <v>80</v>
      </c>
    </row>
    <row r="7" spans="2:16" ht="21.95" customHeight="1" x14ac:dyDescent="0.2">
      <c r="B7" s="150" t="s">
        <v>42</v>
      </c>
      <c r="C7" s="139" t="s">
        <v>62</v>
      </c>
      <c r="D7" s="67">
        <v>41719</v>
      </c>
      <c r="E7" s="67">
        <v>40742</v>
      </c>
      <c r="F7" s="67">
        <v>43506</v>
      </c>
      <c r="G7" s="67">
        <v>41764</v>
      </c>
      <c r="H7" s="67">
        <v>39681</v>
      </c>
      <c r="I7" s="67">
        <v>40754</v>
      </c>
      <c r="J7" s="67">
        <v>41604</v>
      </c>
      <c r="K7" s="67">
        <v>43447</v>
      </c>
      <c r="L7" s="67">
        <v>46689</v>
      </c>
      <c r="M7" s="67">
        <v>49119</v>
      </c>
      <c r="N7" s="67">
        <v>52998.666046341437</v>
      </c>
      <c r="O7" s="67">
        <v>55022.598356097536</v>
      </c>
      <c r="P7" s="67">
        <v>51251.57791707314</v>
      </c>
    </row>
    <row r="8" spans="2:16" ht="21.95" customHeight="1" x14ac:dyDescent="0.2">
      <c r="B8" s="147" t="s">
        <v>43</v>
      </c>
      <c r="C8" s="133" t="s">
        <v>62</v>
      </c>
      <c r="D8" s="33">
        <v>9835</v>
      </c>
      <c r="E8" s="33">
        <v>9364</v>
      </c>
      <c r="F8" s="33">
        <v>8303</v>
      </c>
      <c r="G8" s="33">
        <v>8489</v>
      </c>
      <c r="H8" s="33">
        <v>10211</v>
      </c>
      <c r="I8" s="33">
        <v>10189</v>
      </c>
      <c r="J8" s="33">
        <v>10660</v>
      </c>
      <c r="K8" s="33">
        <v>10573</v>
      </c>
      <c r="L8" s="33">
        <v>11332</v>
      </c>
      <c r="M8" s="33">
        <v>11265</v>
      </c>
      <c r="N8" s="33">
        <v>10305.309326072309</v>
      </c>
      <c r="O8" s="33">
        <v>10419.864262467921</v>
      </c>
      <c r="P8" s="33">
        <v>10298.114007503962</v>
      </c>
    </row>
    <row r="9" spans="2:16" ht="21.95" customHeight="1" x14ac:dyDescent="0.2">
      <c r="B9" s="151" t="s">
        <v>72</v>
      </c>
      <c r="C9" s="152" t="s">
        <v>62</v>
      </c>
      <c r="D9" s="97">
        <v>338638</v>
      </c>
      <c r="E9" s="97">
        <v>333864</v>
      </c>
      <c r="F9" s="97">
        <v>334088</v>
      </c>
      <c r="G9" s="97">
        <v>334056</v>
      </c>
      <c r="H9" s="97">
        <v>337467</v>
      </c>
      <c r="I9" s="97">
        <v>351816</v>
      </c>
      <c r="J9" s="97">
        <v>369142</v>
      </c>
      <c r="K9" s="97">
        <v>388773</v>
      </c>
      <c r="L9" s="97">
        <v>382145</v>
      </c>
      <c r="M9" s="97">
        <v>389210</v>
      </c>
      <c r="N9" s="97">
        <v>393388.69124479062</v>
      </c>
      <c r="O9" s="97">
        <v>398435.08195270592</v>
      </c>
      <c r="P9" s="97">
        <v>409820.75634749891</v>
      </c>
    </row>
    <row r="10" spans="2:16" ht="16.5" customHeight="1" x14ac:dyDescent="0.2">
      <c r="B10" s="170" t="s">
        <v>58</v>
      </c>
      <c r="C10" s="170"/>
    </row>
    <row r="11" spans="2:16" ht="19.7" customHeight="1" x14ac:dyDescent="0.2"/>
    <row r="12" spans="2:16" x14ac:dyDescent="0.2">
      <c r="O12" s="14" t="s">
        <v>12</v>
      </c>
    </row>
    <row r="13" spans="2:16" x14ac:dyDescent="0.2">
      <c r="B13" s="23"/>
      <c r="C13" s="23"/>
    </row>
    <row r="35" spans="2:2" x14ac:dyDescent="0.2">
      <c r="B35" s="52"/>
    </row>
  </sheetData>
  <sheetProtection selectLockedCells="1" selectUnlockedCells="1"/>
  <mergeCells count="1">
    <mergeCell ref="B10:C10"/>
  </mergeCells>
  <phoneticPr fontId="9" type="noConversion"/>
  <hyperlinks>
    <hyperlink ref="O12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0" firstPageNumber="0" orientation="landscape" horizontalDpi="300" verticalDpi="300" r:id="rId1"/>
  <headerFooter alignWithMargins="0"/>
  <ignoredErrors>
    <ignoredError sqref="D2:E2 F2:J2 K2 N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showGridLines="0" zoomScale="95" zoomScaleNormal="95" workbookViewId="0"/>
  </sheetViews>
  <sheetFormatPr defaultRowHeight="12.75" x14ac:dyDescent="0.2"/>
  <cols>
    <col min="1" max="1" width="2.140625" style="2" customWidth="1"/>
    <col min="2" max="2" width="35.42578125" style="2" customWidth="1"/>
    <col min="3" max="3" width="14.14062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1" t="s">
        <v>49</v>
      </c>
    </row>
    <row r="2" spans="2:16" ht="24.75" customHeight="1" x14ac:dyDescent="0.2">
      <c r="B2" s="4" t="s">
        <v>20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 t="s">
        <v>118</v>
      </c>
    </row>
    <row r="3" spans="2:16" ht="21.95" customHeight="1" x14ac:dyDescent="0.2">
      <c r="B3" s="153" t="s">
        <v>121</v>
      </c>
      <c r="C3" s="154" t="s">
        <v>122</v>
      </c>
      <c r="D3" s="24">
        <v>340</v>
      </c>
      <c r="E3" s="24">
        <v>335</v>
      </c>
      <c r="F3" s="24">
        <v>336</v>
      </c>
      <c r="G3" s="24">
        <v>337</v>
      </c>
      <c r="H3" s="24">
        <v>338</v>
      </c>
      <c r="I3" s="24">
        <v>353</v>
      </c>
      <c r="J3" s="24">
        <v>370</v>
      </c>
      <c r="K3" s="24">
        <v>388</v>
      </c>
      <c r="L3" s="24">
        <v>379</v>
      </c>
      <c r="M3" s="24">
        <v>388</v>
      </c>
      <c r="N3" s="24">
        <v>398</v>
      </c>
      <c r="O3" s="24">
        <v>399</v>
      </c>
      <c r="P3" s="24">
        <v>411</v>
      </c>
    </row>
    <row r="4" spans="2:16" ht="21.95" customHeight="1" x14ac:dyDescent="0.2">
      <c r="B4" s="132" t="s">
        <v>51</v>
      </c>
      <c r="C4" s="155" t="s">
        <v>122</v>
      </c>
      <c r="D4" s="35">
        <v>339</v>
      </c>
      <c r="E4" s="35">
        <v>334</v>
      </c>
      <c r="F4" s="35">
        <v>334</v>
      </c>
      <c r="G4" s="35">
        <v>334</v>
      </c>
      <c r="H4" s="35">
        <v>337</v>
      </c>
      <c r="I4" s="35">
        <v>352</v>
      </c>
      <c r="J4" s="35">
        <v>369</v>
      </c>
      <c r="K4" s="35">
        <v>389</v>
      </c>
      <c r="L4" s="35">
        <v>382</v>
      </c>
      <c r="M4" s="35">
        <v>389</v>
      </c>
      <c r="N4" s="35">
        <v>393</v>
      </c>
      <c r="O4" s="35">
        <v>398</v>
      </c>
      <c r="P4" s="35">
        <v>410</v>
      </c>
    </row>
    <row r="5" spans="2:16" ht="21.95" customHeight="1" x14ac:dyDescent="0.2">
      <c r="B5" s="153" t="s">
        <v>123</v>
      </c>
      <c r="C5" s="154" t="s">
        <v>122</v>
      </c>
      <c r="D5" s="24">
        <v>55</v>
      </c>
      <c r="E5" s="24">
        <v>59</v>
      </c>
      <c r="F5" s="24">
        <v>60</v>
      </c>
      <c r="G5" s="24">
        <v>66</v>
      </c>
      <c r="H5" s="24">
        <v>79</v>
      </c>
      <c r="I5" s="24">
        <v>84</v>
      </c>
      <c r="J5" s="24">
        <v>89</v>
      </c>
      <c r="K5" s="24">
        <v>91</v>
      </c>
      <c r="L5" s="24">
        <v>97</v>
      </c>
      <c r="M5" s="24">
        <v>97</v>
      </c>
      <c r="N5" s="24">
        <v>91</v>
      </c>
      <c r="O5" s="24">
        <v>91</v>
      </c>
      <c r="P5" s="24">
        <v>100</v>
      </c>
    </row>
    <row r="6" spans="2:16" ht="21.95" customHeight="1" x14ac:dyDescent="0.2">
      <c r="B6" s="132" t="s">
        <v>124</v>
      </c>
      <c r="C6" s="155" t="s">
        <v>122</v>
      </c>
      <c r="D6" s="35">
        <v>12</v>
      </c>
      <c r="E6" s="35">
        <v>19</v>
      </c>
      <c r="F6" s="35">
        <v>21</v>
      </c>
      <c r="G6" s="35">
        <v>22</v>
      </c>
      <c r="H6" s="35">
        <v>24</v>
      </c>
      <c r="I6" s="35">
        <v>32</v>
      </c>
      <c r="J6" s="35">
        <v>34</v>
      </c>
      <c r="K6" s="35">
        <v>45</v>
      </c>
      <c r="L6" s="35">
        <v>34</v>
      </c>
      <c r="M6" s="35">
        <v>29</v>
      </c>
      <c r="N6" s="35">
        <v>33</v>
      </c>
      <c r="O6" s="35">
        <v>41</v>
      </c>
      <c r="P6" s="35">
        <v>41</v>
      </c>
    </row>
    <row r="7" spans="2:16" ht="21.95" customHeight="1" x14ac:dyDescent="0.2">
      <c r="B7" s="156" t="s">
        <v>21</v>
      </c>
      <c r="C7" s="157" t="s">
        <v>122</v>
      </c>
      <c r="D7" s="24">
        <v>383</v>
      </c>
      <c r="E7" s="24">
        <v>377</v>
      </c>
      <c r="F7" s="24">
        <v>375</v>
      </c>
      <c r="G7" s="24">
        <v>381</v>
      </c>
      <c r="H7" s="24">
        <v>393</v>
      </c>
      <c r="I7" s="24">
        <v>405</v>
      </c>
      <c r="J7" s="24">
        <v>425</v>
      </c>
      <c r="K7" s="24">
        <v>434</v>
      </c>
      <c r="L7" s="24">
        <v>442</v>
      </c>
      <c r="M7" s="24">
        <v>456</v>
      </c>
      <c r="N7" s="24">
        <v>456</v>
      </c>
      <c r="O7" s="24">
        <v>449</v>
      </c>
      <c r="P7" s="24">
        <v>470</v>
      </c>
    </row>
    <row r="8" spans="2:16" ht="21.95" customHeight="1" x14ac:dyDescent="0.2">
      <c r="B8" s="158" t="s">
        <v>22</v>
      </c>
      <c r="C8" s="155" t="s">
        <v>23</v>
      </c>
      <c r="D8" s="37">
        <v>36.200000000000003</v>
      </c>
      <c r="E8" s="37">
        <v>35.5</v>
      </c>
      <c r="F8" s="37">
        <v>35.700000000000003</v>
      </c>
      <c r="G8" s="37">
        <v>36.4</v>
      </c>
      <c r="H8" s="37">
        <v>37.799999999999997</v>
      </c>
      <c r="I8" s="37">
        <v>39.1</v>
      </c>
      <c r="J8" s="37">
        <v>41.2</v>
      </c>
      <c r="K8" s="37">
        <v>42.1</v>
      </c>
      <c r="L8" s="37">
        <v>43</v>
      </c>
      <c r="M8" s="37">
        <v>44.3</v>
      </c>
      <c r="N8" s="37">
        <v>43.9</v>
      </c>
      <c r="O8" s="37">
        <v>43.1</v>
      </c>
      <c r="P8" s="37">
        <v>45.2</v>
      </c>
    </row>
    <row r="9" spans="2:16" ht="21.95" customHeight="1" x14ac:dyDescent="0.2">
      <c r="B9" s="159" t="s">
        <v>24</v>
      </c>
      <c r="C9" s="160" t="s">
        <v>25</v>
      </c>
      <c r="D9" s="36">
        <v>88.8</v>
      </c>
      <c r="E9" s="36">
        <v>89.3</v>
      </c>
      <c r="F9" s="36">
        <v>89.6</v>
      </c>
      <c r="G9" s="36">
        <v>88.5</v>
      </c>
      <c r="H9" s="36">
        <v>86</v>
      </c>
      <c r="I9" s="36">
        <v>87.2</v>
      </c>
      <c r="J9" s="36">
        <v>87.1</v>
      </c>
      <c r="K9" s="36">
        <v>89.4</v>
      </c>
      <c r="L9" s="36">
        <v>85.7</v>
      </c>
      <c r="M9" s="36">
        <v>85.1</v>
      </c>
      <c r="N9" s="36">
        <v>87.3</v>
      </c>
      <c r="O9" s="36">
        <v>88.9</v>
      </c>
      <c r="P9" s="36">
        <v>87.4</v>
      </c>
    </row>
    <row r="10" spans="2:16" ht="15.75" customHeight="1" x14ac:dyDescent="0.2">
      <c r="B10" s="65" t="s">
        <v>75</v>
      </c>
    </row>
    <row r="11" spans="2:16" ht="15" customHeight="1" x14ac:dyDescent="0.2">
      <c r="B11" s="65" t="s">
        <v>76</v>
      </c>
    </row>
    <row r="12" spans="2:16" ht="16.5" customHeight="1" x14ac:dyDescent="0.2">
      <c r="B12" s="66" t="s">
        <v>58</v>
      </c>
      <c r="O12" s="14" t="s">
        <v>12</v>
      </c>
    </row>
    <row r="13" spans="2:16" ht="21.75" customHeight="1" x14ac:dyDescent="0.2">
      <c r="B13" s="16"/>
      <c r="C13"/>
    </row>
    <row r="14" spans="2:16" ht="19.5" customHeight="1" x14ac:dyDescent="0.2">
      <c r="B14"/>
      <c r="C14"/>
    </row>
    <row r="15" spans="2:16" ht="18" customHeight="1" x14ac:dyDescent="0.2">
      <c r="B15"/>
      <c r="C15"/>
    </row>
    <row r="16" spans="2:16" ht="18" customHeight="1" x14ac:dyDescent="0.2">
      <c r="B16"/>
      <c r="C16"/>
    </row>
    <row r="17" spans="2:3" ht="18" customHeight="1" x14ac:dyDescent="0.2">
      <c r="B17"/>
      <c r="C17"/>
    </row>
    <row r="18" spans="2:3" ht="18" customHeight="1" x14ac:dyDescent="0.2">
      <c r="B18"/>
      <c r="C18"/>
    </row>
    <row r="19" spans="2:3" x14ac:dyDescent="0.2">
      <c r="B19"/>
      <c r="C19"/>
    </row>
    <row r="20" spans="2:3" x14ac:dyDescent="0.2">
      <c r="C20"/>
    </row>
    <row r="21" spans="2:3" x14ac:dyDescent="0.2">
      <c r="C21"/>
    </row>
    <row r="22" spans="2:3" x14ac:dyDescent="0.2">
      <c r="C22"/>
    </row>
    <row r="23" spans="2:3" x14ac:dyDescent="0.2">
      <c r="C23"/>
    </row>
    <row r="24" spans="2:3" x14ac:dyDescent="0.2">
      <c r="C24"/>
    </row>
    <row r="25" spans="2:3" x14ac:dyDescent="0.2">
      <c r="C25"/>
    </row>
    <row r="26" spans="2:3" x14ac:dyDescent="0.2">
      <c r="C26"/>
    </row>
  </sheetData>
  <sheetProtection selectLockedCells="1" selectUnlockedCells="1"/>
  <phoneticPr fontId="9" type="noConversion"/>
  <hyperlinks>
    <hyperlink ref="O12" location="ÍNDICE!A1" display="Voltar ao índice"/>
  </hyperlinks>
  <pageMargins left="0.57013888888888886" right="0.3" top="0.98402777777777772" bottom="0.98402777777777772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13"/>
  <sheetViews>
    <sheetView showGridLines="0" zoomScale="93" zoomScaleNormal="93" workbookViewId="0"/>
  </sheetViews>
  <sheetFormatPr defaultRowHeight="12.75" x14ac:dyDescent="0.2"/>
  <cols>
    <col min="1" max="1" width="2.28515625" style="2" customWidth="1"/>
    <col min="2" max="2" width="31.710937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27" ht="29.85" customHeight="1" x14ac:dyDescent="0.2">
      <c r="B1" s="82" t="s">
        <v>50</v>
      </c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2:27" ht="23.25" customHeight="1" x14ac:dyDescent="0.2">
      <c r="B2" s="4" t="s">
        <v>20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2:27" ht="23.25" customHeight="1" x14ac:dyDescent="0.2">
      <c r="B3" s="31" t="s">
        <v>84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2:27" ht="18" customHeight="1" x14ac:dyDescent="0.2">
      <c r="B4" s="101" t="s">
        <v>26</v>
      </c>
      <c r="C4" s="102" t="s">
        <v>62</v>
      </c>
      <c r="D4" s="9">
        <v>287084</v>
      </c>
      <c r="E4" s="9">
        <v>283758</v>
      </c>
      <c r="F4" s="9">
        <v>282279</v>
      </c>
      <c r="G4" s="9">
        <v>283803</v>
      </c>
      <c r="H4" s="9">
        <v>287574</v>
      </c>
      <c r="I4" s="9">
        <v>300897</v>
      </c>
      <c r="J4" s="9">
        <v>316877</v>
      </c>
      <c r="K4" s="9">
        <v>334753</v>
      </c>
      <c r="L4" s="9">
        <v>324124</v>
      </c>
      <c r="M4" s="9">
        <v>328826</v>
      </c>
      <c r="N4" s="9">
        <v>330085</v>
      </c>
      <c r="O4" s="9">
        <v>332992</v>
      </c>
      <c r="P4" s="9">
        <v>348271</v>
      </c>
      <c r="Q4" s="15"/>
      <c r="R4" s="20"/>
      <c r="S4" s="20"/>
      <c r="T4" s="20"/>
      <c r="U4" s="20"/>
      <c r="V4" s="20"/>
      <c r="W4" s="20"/>
      <c r="X4" s="20"/>
      <c r="Y4" s="23"/>
      <c r="Z4" s="23"/>
      <c r="AA4" s="23"/>
    </row>
    <row r="5" spans="2:27" ht="18" customHeight="1" x14ac:dyDescent="0.2">
      <c r="B5" s="103" t="s">
        <v>27</v>
      </c>
      <c r="C5" s="104" t="s">
        <v>62</v>
      </c>
      <c r="D5" s="22">
        <v>27102.047999999999</v>
      </c>
      <c r="E5" s="22">
        <v>29164.863000000001</v>
      </c>
      <c r="F5" s="22">
        <v>27686.647000000001</v>
      </c>
      <c r="G5" s="22">
        <v>30601.398000000001</v>
      </c>
      <c r="H5" s="22">
        <v>31665.725999999999</v>
      </c>
      <c r="I5" s="22">
        <v>34086.885000000002</v>
      </c>
      <c r="J5" s="22">
        <v>35719.476999999999</v>
      </c>
      <c r="K5" s="22">
        <v>41169.724000000002</v>
      </c>
      <c r="L5" s="22">
        <v>47733.582999999999</v>
      </c>
      <c r="M5" s="22">
        <v>46052.743999999999</v>
      </c>
      <c r="N5" s="22">
        <v>40857.56</v>
      </c>
      <c r="O5" s="22">
        <v>42236.468999999997</v>
      </c>
      <c r="P5" s="22">
        <v>50045.264999999999</v>
      </c>
      <c r="Q5" s="15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2:27" ht="18" customHeight="1" x14ac:dyDescent="0.2">
      <c r="B6" s="105" t="s">
        <v>28</v>
      </c>
      <c r="C6" s="106" t="s">
        <v>62</v>
      </c>
      <c r="D6" s="34">
        <v>7215.0810000000001</v>
      </c>
      <c r="E6" s="34">
        <v>12148.939</v>
      </c>
      <c r="F6" s="34">
        <v>12511.243</v>
      </c>
      <c r="G6" s="34">
        <v>14459.124</v>
      </c>
      <c r="H6" s="34">
        <v>15064.919</v>
      </c>
      <c r="I6" s="34">
        <v>19392.183000000001</v>
      </c>
      <c r="J6" s="34">
        <v>21910.343000000001</v>
      </c>
      <c r="K6" s="34">
        <v>35298.512999999999</v>
      </c>
      <c r="L6" s="34">
        <v>27848.526999999998</v>
      </c>
      <c r="M6" s="34">
        <v>20604.239000000001</v>
      </c>
      <c r="N6" s="34">
        <v>17174.328000000001</v>
      </c>
      <c r="O6" s="34">
        <v>25996.905999999999</v>
      </c>
      <c r="P6" s="34">
        <v>24295.274000000001</v>
      </c>
      <c r="Q6" s="15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2:27" ht="14.1" customHeight="1" x14ac:dyDescent="0.2">
      <c r="B7" s="101"/>
      <c r="C7" s="10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27" ht="21.95" customHeight="1" x14ac:dyDescent="0.2">
      <c r="B8" s="107" t="s">
        <v>29</v>
      </c>
      <c r="C8" s="108" t="s">
        <v>25</v>
      </c>
      <c r="D8" s="25">
        <f t="shared" ref="D8:I8" si="0">(D6/D4)*100</f>
        <v>2.5132299257360216</v>
      </c>
      <c r="E8" s="25">
        <f t="shared" si="0"/>
        <v>4.2814436949795249</v>
      </c>
      <c r="F8" s="25">
        <f t="shared" si="0"/>
        <v>4.4322259183290296</v>
      </c>
      <c r="G8" s="25">
        <f t="shared" si="0"/>
        <v>5.0947748966712822</v>
      </c>
      <c r="H8" s="25">
        <f t="shared" si="0"/>
        <v>5.2386234499641828</v>
      </c>
      <c r="I8" s="25">
        <f t="shared" si="0"/>
        <v>6.4447910746866874</v>
      </c>
      <c r="J8" s="25">
        <f t="shared" ref="J8:K8" si="1">(J6/J4)*100</f>
        <v>6.9144630250854435</v>
      </c>
      <c r="K8" s="25">
        <f t="shared" si="1"/>
        <v>10.54464426009625</v>
      </c>
      <c r="L8" s="25">
        <f t="shared" ref="L8:M8" si="2">(L6/L4)*100</f>
        <v>8.5919361108711474</v>
      </c>
      <c r="M8" s="25">
        <f t="shared" si="2"/>
        <v>6.2660005595664581</v>
      </c>
      <c r="N8" s="25">
        <f t="shared" ref="N8:O8" si="3">(N6/N4)*100</f>
        <v>5.2030016510898713</v>
      </c>
      <c r="O8" s="25">
        <f t="shared" si="3"/>
        <v>7.8070662358254852</v>
      </c>
      <c r="P8" s="25">
        <f t="shared" ref="P8" si="4">(P6/P4)*100</f>
        <v>6.9759681397532383</v>
      </c>
    </row>
    <row r="9" spans="2:27" ht="21.95" customHeight="1" x14ac:dyDescent="0.2">
      <c r="B9" s="109" t="s">
        <v>30</v>
      </c>
      <c r="C9" s="110" t="s">
        <v>62</v>
      </c>
      <c r="D9" s="26">
        <f>D4+D5-D6</f>
        <v>306970.967</v>
      </c>
      <c r="E9" s="26">
        <f t="shared" ref="E9" si="5">E4+E5-E6</f>
        <v>300773.924</v>
      </c>
      <c r="F9" s="26">
        <f t="shared" ref="F9:K9" si="6">F4+F5-F6</f>
        <v>297454.40399999998</v>
      </c>
      <c r="G9" s="26">
        <f t="shared" si="6"/>
        <v>299945.27399999998</v>
      </c>
      <c r="H9" s="26">
        <f t="shared" si="6"/>
        <v>304174.80700000003</v>
      </c>
      <c r="I9" s="26">
        <f t="shared" si="6"/>
        <v>315591.70199999999</v>
      </c>
      <c r="J9" s="26">
        <f t="shared" si="6"/>
        <v>330686.13400000002</v>
      </c>
      <c r="K9" s="26">
        <f t="shared" si="6"/>
        <v>340624.21100000001</v>
      </c>
      <c r="L9" s="26">
        <f t="shared" ref="L9:M9" si="7">L4+L5-L6</f>
        <v>344009.05599999998</v>
      </c>
      <c r="M9" s="26">
        <f t="shared" si="7"/>
        <v>354274.505</v>
      </c>
      <c r="N9" s="26">
        <f t="shared" ref="N9:O9" si="8">N4+N5-N6</f>
        <v>353768.23200000002</v>
      </c>
      <c r="O9" s="26">
        <f t="shared" si="8"/>
        <v>349231.56299999997</v>
      </c>
      <c r="P9" s="26">
        <f t="shared" ref="P9" si="9">P4+P5-P6</f>
        <v>374020.99100000004</v>
      </c>
    </row>
    <row r="10" spans="2:27" ht="21.95" customHeight="1" x14ac:dyDescent="0.2">
      <c r="B10" s="107" t="s">
        <v>24</v>
      </c>
      <c r="C10" s="108" t="s">
        <v>25</v>
      </c>
      <c r="D10" s="25">
        <f>(D4/D9)*100</f>
        <v>93.521547918894882</v>
      </c>
      <c r="E10" s="25">
        <f t="shared" ref="E10" si="10">(E4/E9)*100</f>
        <v>94.34261994068342</v>
      </c>
      <c r="F10" s="25">
        <f t="shared" ref="F10:K10" si="11">(F4/F9)*100</f>
        <v>94.898241950386463</v>
      </c>
      <c r="G10" s="25">
        <f t="shared" si="11"/>
        <v>94.618260263037186</v>
      </c>
      <c r="H10" s="25">
        <f t="shared" si="11"/>
        <v>94.542346500116295</v>
      </c>
      <c r="I10" s="25">
        <f t="shared" si="11"/>
        <v>95.343761604986682</v>
      </c>
      <c r="J10" s="25">
        <f t="shared" si="11"/>
        <v>95.824096452740889</v>
      </c>
      <c r="K10" s="25">
        <f t="shared" si="11"/>
        <v>98.276337732199551</v>
      </c>
      <c r="L10" s="25">
        <f t="shared" ref="L10:M10" si="12">(L4/L9)*100</f>
        <v>94.219612637174293</v>
      </c>
      <c r="M10" s="25">
        <f t="shared" si="12"/>
        <v>92.816726961484292</v>
      </c>
      <c r="N10" s="25">
        <f t="shared" ref="N10:O10" si="13">(N4/N9)*100</f>
        <v>93.305438460059349</v>
      </c>
      <c r="O10" s="25">
        <f t="shared" si="13"/>
        <v>95.34991543705344</v>
      </c>
      <c r="P10" s="25">
        <f t="shared" ref="P10" si="14">(P4/P9)*100</f>
        <v>93.115362073354859</v>
      </c>
    </row>
    <row r="11" spans="2:27" ht="26.1" customHeight="1" x14ac:dyDescent="0.2">
      <c r="B11" s="111" t="s">
        <v>31</v>
      </c>
      <c r="C11" s="112" t="s">
        <v>25</v>
      </c>
      <c r="D11" s="27">
        <f>(D4-D6)/D9*100</f>
        <v>91.171136389585655</v>
      </c>
      <c r="E11" s="27">
        <f t="shared" ref="E11" si="15">(E4-E6)/E9*100</f>
        <v>90.303393787554526</v>
      </c>
      <c r="F11" s="27">
        <f t="shared" ref="F11:K11" si="16">(F4-F6)/F9*100</f>
        <v>90.692137474622839</v>
      </c>
      <c r="G11" s="27">
        <f t="shared" si="16"/>
        <v>89.797672891488872</v>
      </c>
      <c r="H11" s="27">
        <f t="shared" si="16"/>
        <v>89.589628966214804</v>
      </c>
      <c r="I11" s="27">
        <f t="shared" si="16"/>
        <v>89.19905536679795</v>
      </c>
      <c r="J11" s="27">
        <f t="shared" si="16"/>
        <v>89.198374734393909</v>
      </c>
      <c r="K11" s="27">
        <f t="shared" si="16"/>
        <v>87.913447526488369</v>
      </c>
      <c r="L11" s="27">
        <f t="shared" ref="L11:M11" si="17">(L4-L6)/L9*100</f>
        <v>86.124323715477999</v>
      </c>
      <c r="M11" s="27">
        <f t="shared" si="17"/>
        <v>87.000830330706407</v>
      </c>
      <c r="N11" s="27">
        <f t="shared" ref="N11:O11" si="18">(N4-N6)/N9*100</f>
        <v>88.450754956425826</v>
      </c>
      <c r="O11" s="27">
        <f t="shared" si="18"/>
        <v>87.905884383079098</v>
      </c>
      <c r="P11" s="27">
        <f t="shared" ref="P11" si="19">(P4-P6)/P9*100</f>
        <v>86.619664081901746</v>
      </c>
    </row>
    <row r="12" spans="2:27" ht="12" customHeight="1" x14ac:dyDescent="0.2">
      <c r="B12" s="77"/>
      <c r="C12" s="2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27" ht="26.1" customHeight="1" x14ac:dyDescent="0.2">
      <c r="B13" s="31" t="s">
        <v>85</v>
      </c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R13" s="14" t="s">
        <v>12</v>
      </c>
    </row>
    <row r="14" spans="2:27" ht="18" customHeight="1" x14ac:dyDescent="0.2">
      <c r="B14" s="113" t="s">
        <v>26</v>
      </c>
      <c r="C14" s="114" t="s">
        <v>62</v>
      </c>
      <c r="D14" s="70">
        <v>41719</v>
      </c>
      <c r="E14" s="70">
        <v>40742</v>
      </c>
      <c r="F14" s="70">
        <v>43506</v>
      </c>
      <c r="G14" s="70">
        <v>41764</v>
      </c>
      <c r="H14" s="70">
        <v>39681</v>
      </c>
      <c r="I14" s="70">
        <v>40754</v>
      </c>
      <c r="J14" s="70">
        <v>41604</v>
      </c>
      <c r="K14" s="70">
        <v>43447</v>
      </c>
      <c r="L14" s="70">
        <v>46689</v>
      </c>
      <c r="M14" s="70">
        <v>49119</v>
      </c>
      <c r="N14" s="70">
        <v>52998.666046341437</v>
      </c>
      <c r="O14" s="70">
        <v>55022.598356097536</v>
      </c>
      <c r="P14" s="70">
        <v>51251.57791707314</v>
      </c>
    </row>
    <row r="15" spans="2:27" ht="18" customHeight="1" x14ac:dyDescent="0.2">
      <c r="B15" s="103" t="s">
        <v>27</v>
      </c>
      <c r="C15" s="104" t="s">
        <v>62</v>
      </c>
      <c r="D15" s="22">
        <v>15493.337</v>
      </c>
      <c r="E15" s="22">
        <v>16041.72</v>
      </c>
      <c r="F15" s="22">
        <v>15277.635</v>
      </c>
      <c r="G15" s="22">
        <v>19944.059000000001</v>
      </c>
      <c r="H15" s="22">
        <v>26053.495999999999</v>
      </c>
      <c r="I15" s="22">
        <v>28196.241999999998</v>
      </c>
      <c r="J15" s="22">
        <v>29657.221000000001</v>
      </c>
      <c r="K15" s="22">
        <v>25553.862000000001</v>
      </c>
      <c r="L15" s="22">
        <v>24088.437000000002</v>
      </c>
      <c r="M15" s="22">
        <v>25375.971000000001</v>
      </c>
      <c r="N15" s="22">
        <v>24187.606</v>
      </c>
      <c r="O15" s="22">
        <v>23118.383999999998</v>
      </c>
      <c r="P15" s="22">
        <v>21064.835999999999</v>
      </c>
    </row>
    <row r="16" spans="2:27" ht="18" customHeight="1" x14ac:dyDescent="0.2">
      <c r="B16" s="105" t="s">
        <v>28</v>
      </c>
      <c r="C16" s="106" t="s">
        <v>62</v>
      </c>
      <c r="D16" s="34">
        <v>2174.9859999999999</v>
      </c>
      <c r="E16" s="34">
        <v>3353.0610000000001</v>
      </c>
      <c r="F16" s="34">
        <v>4269.7719999999999</v>
      </c>
      <c r="G16" s="34">
        <v>3546.8229999999999</v>
      </c>
      <c r="H16" s="34">
        <v>3677.0210000000002</v>
      </c>
      <c r="I16" s="34">
        <v>3989.5619999999999</v>
      </c>
      <c r="J16" s="34">
        <v>3551.6410000000001</v>
      </c>
      <c r="K16" s="34">
        <v>4609.0360000000001</v>
      </c>
      <c r="L16" s="34">
        <v>4329.2780000000002</v>
      </c>
      <c r="M16" s="34">
        <v>4397.4250000000002</v>
      </c>
      <c r="N16" s="34">
        <v>5437.6629999999996</v>
      </c>
      <c r="O16" s="34">
        <v>7728.5820000000003</v>
      </c>
      <c r="P16" s="34">
        <v>7971.241</v>
      </c>
    </row>
    <row r="17" spans="2:16" ht="14.1" customHeight="1" x14ac:dyDescent="0.2">
      <c r="B17" s="101"/>
      <c r="C17" s="10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ht="21.95" customHeight="1" x14ac:dyDescent="0.2">
      <c r="B18" s="107" t="s">
        <v>29</v>
      </c>
      <c r="C18" s="108" t="s">
        <v>25</v>
      </c>
      <c r="D18" s="25">
        <f t="shared" ref="D18:K18" si="20">(D16/D14)*100</f>
        <v>5.2134183465567245</v>
      </c>
      <c r="E18" s="25">
        <f t="shared" si="20"/>
        <v>8.2299862549703011</v>
      </c>
      <c r="F18" s="25">
        <f t="shared" si="20"/>
        <v>9.814214131384178</v>
      </c>
      <c r="G18" s="25">
        <f t="shared" si="20"/>
        <v>8.4925366344219899</v>
      </c>
      <c r="H18" s="25">
        <f t="shared" si="20"/>
        <v>9.2664524583553849</v>
      </c>
      <c r="I18" s="25">
        <f t="shared" si="20"/>
        <v>9.789375276046524</v>
      </c>
      <c r="J18" s="25">
        <f t="shared" si="20"/>
        <v>8.5367777136813778</v>
      </c>
      <c r="K18" s="25">
        <f t="shared" si="20"/>
        <v>10.608410246967569</v>
      </c>
      <c r="L18" s="25">
        <f t="shared" ref="L18:M18" si="21">(L16/L14)*100</f>
        <v>9.2725866906551868</v>
      </c>
      <c r="M18" s="25">
        <f t="shared" si="21"/>
        <v>8.9525947189478625</v>
      </c>
      <c r="N18" s="25">
        <f t="shared" ref="N18:O18" si="22">(N16/N14)*100</f>
        <v>10.259999742720634</v>
      </c>
      <c r="O18" s="25">
        <f t="shared" si="22"/>
        <v>14.046195982933854</v>
      </c>
      <c r="P18" s="25">
        <f t="shared" ref="P18" si="23">(P16/P14)*100</f>
        <v>15.553162115121117</v>
      </c>
    </row>
    <row r="19" spans="2:16" ht="21.95" customHeight="1" x14ac:dyDescent="0.2">
      <c r="B19" s="109" t="s">
        <v>30</v>
      </c>
      <c r="C19" s="110" t="s">
        <v>62</v>
      </c>
      <c r="D19" s="26">
        <f>D14+D15-D16</f>
        <v>55037.351000000002</v>
      </c>
      <c r="E19" s="26">
        <f t="shared" ref="E19" si="24">E14+E15-E16</f>
        <v>53430.659</v>
      </c>
      <c r="F19" s="26">
        <f t="shared" ref="F19:K19" si="25">F14+F15-F16</f>
        <v>54513.863000000005</v>
      </c>
      <c r="G19" s="26">
        <f t="shared" si="25"/>
        <v>58161.236000000004</v>
      </c>
      <c r="H19" s="26">
        <f t="shared" si="25"/>
        <v>62057.474999999999</v>
      </c>
      <c r="I19" s="26">
        <f t="shared" si="25"/>
        <v>64960.68</v>
      </c>
      <c r="J19" s="26">
        <f t="shared" si="25"/>
        <v>67709.58</v>
      </c>
      <c r="K19" s="26">
        <f t="shared" si="25"/>
        <v>64391.825999999994</v>
      </c>
      <c r="L19" s="26">
        <f t="shared" ref="L19:M19" si="26">L14+L15-L16</f>
        <v>66448.159</v>
      </c>
      <c r="M19" s="26">
        <f t="shared" si="26"/>
        <v>70097.546000000002</v>
      </c>
      <c r="N19" s="26">
        <f t="shared" ref="N19:O19" si="27">N14+N15-N16</f>
        <v>71748.609046341444</v>
      </c>
      <c r="O19" s="26">
        <f t="shared" si="27"/>
        <v>70412.40035609754</v>
      </c>
      <c r="P19" s="26">
        <f t="shared" ref="P19" si="28">P14+P15-P16</f>
        <v>64345.172917073134</v>
      </c>
    </row>
    <row r="20" spans="2:16" ht="21.95" customHeight="1" x14ac:dyDescent="0.2">
      <c r="B20" s="107" t="s">
        <v>24</v>
      </c>
      <c r="C20" s="108" t="s">
        <v>25</v>
      </c>
      <c r="D20" s="25">
        <f>(D14/D19)*100</f>
        <v>75.801249954780701</v>
      </c>
      <c r="E20" s="25">
        <f t="shared" ref="E20" si="29">(E14/E19)*100</f>
        <v>76.25210087713873</v>
      </c>
      <c r="F20" s="25">
        <f t="shared" ref="F20:K20" si="30">(F14/F19)*100</f>
        <v>79.80722261418164</v>
      </c>
      <c r="G20" s="25">
        <f t="shared" si="30"/>
        <v>71.807277273130836</v>
      </c>
      <c r="H20" s="25">
        <f t="shared" si="30"/>
        <v>63.942337325197329</v>
      </c>
      <c r="I20" s="25">
        <f t="shared" si="30"/>
        <v>62.736412241990081</v>
      </c>
      <c r="J20" s="25">
        <f t="shared" si="30"/>
        <v>61.44477635217941</v>
      </c>
      <c r="K20" s="25">
        <f t="shared" si="30"/>
        <v>67.472849737170066</v>
      </c>
      <c r="L20" s="25">
        <f t="shared" ref="L20:M20" si="31">(L14/L19)*100</f>
        <v>70.263797677223835</v>
      </c>
      <c r="M20" s="25">
        <f t="shared" si="31"/>
        <v>70.072353174817266</v>
      </c>
      <c r="N20" s="25">
        <f t="shared" ref="N20:O20" si="32">(N14/N19)*100</f>
        <v>73.867168647283904</v>
      </c>
      <c r="O20" s="25">
        <f t="shared" si="32"/>
        <v>78.143335659388185</v>
      </c>
      <c r="P20" s="25">
        <f t="shared" ref="P20" si="33">(P14/P19)*100</f>
        <v>79.651006584635681</v>
      </c>
    </row>
    <row r="21" spans="2:16" ht="26.1" customHeight="1" x14ac:dyDescent="0.2">
      <c r="B21" s="111" t="s">
        <v>31</v>
      </c>
      <c r="C21" s="112" t="s">
        <v>25</v>
      </c>
      <c r="D21" s="27">
        <f>(D14-D16)/D19*100</f>
        <v>71.849413682718861</v>
      </c>
      <c r="E21" s="27">
        <f t="shared" ref="E21" si="34">(E14-E16)/E19*100</f>
        <v>69.97656345582412</v>
      </c>
      <c r="F21" s="27">
        <f t="shared" ref="F21:K21" si="35">(F14-F16)/F19*100</f>
        <v>71.974770894515387</v>
      </c>
      <c r="G21" s="27">
        <f t="shared" si="35"/>
        <v>65.709017944529236</v>
      </c>
      <c r="H21" s="27">
        <f t="shared" si="35"/>
        <v>58.017151036196694</v>
      </c>
      <c r="I21" s="27">
        <f t="shared" si="35"/>
        <v>56.594909412894076</v>
      </c>
      <c r="J21" s="27">
        <f t="shared" si="35"/>
        <v>56.199372378325187</v>
      </c>
      <c r="K21" s="27">
        <f t="shared" si="35"/>
        <v>60.315053031731082</v>
      </c>
      <c r="L21" s="27">
        <f t="shared" ref="L21:M21" si="36">(L14-L16)/L19*100</f>
        <v>63.748526125456692</v>
      </c>
      <c r="M21" s="27">
        <f t="shared" si="36"/>
        <v>63.799059385046085</v>
      </c>
      <c r="N21" s="27">
        <f t="shared" ref="N21:O21" si="37">(N14-N16)/N19*100</f>
        <v>66.288397334117562</v>
      </c>
      <c r="O21" s="27">
        <f t="shared" si="37"/>
        <v>67.167169585068677</v>
      </c>
      <c r="P21" s="27">
        <f t="shared" ref="P21" si="38">(P14-P16)/P19*100</f>
        <v>67.262756404201497</v>
      </c>
    </row>
    <row r="22" spans="2:16" ht="12" customHeight="1" x14ac:dyDescent="0.2">
      <c r="B22" s="77"/>
      <c r="C22" s="2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 ht="26.1" customHeight="1" x14ac:dyDescent="0.2">
      <c r="B23" s="79" t="s">
        <v>86</v>
      </c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18" customHeight="1" x14ac:dyDescent="0.2">
      <c r="B24" s="101" t="s">
        <v>26</v>
      </c>
      <c r="C24" s="102" t="s">
        <v>62</v>
      </c>
      <c r="D24" s="9">
        <v>9835</v>
      </c>
      <c r="E24" s="9">
        <v>9364</v>
      </c>
      <c r="F24" s="9">
        <v>8303</v>
      </c>
      <c r="G24" s="9">
        <v>8489</v>
      </c>
      <c r="H24" s="9">
        <v>10211</v>
      </c>
      <c r="I24" s="9">
        <v>10189</v>
      </c>
      <c r="J24" s="9">
        <v>10660</v>
      </c>
      <c r="K24" s="9">
        <v>10573</v>
      </c>
      <c r="L24" s="9">
        <v>11332</v>
      </c>
      <c r="M24" s="9">
        <v>11265</v>
      </c>
      <c r="N24" s="9">
        <v>10305.309326072309</v>
      </c>
      <c r="O24" s="9">
        <v>10419.864262467921</v>
      </c>
      <c r="P24" s="9">
        <v>10298.114007503962</v>
      </c>
    </row>
    <row r="25" spans="2:16" ht="18" customHeight="1" x14ac:dyDescent="0.2">
      <c r="B25" s="103" t="s">
        <v>27</v>
      </c>
      <c r="C25" s="104" t="s">
        <v>62</v>
      </c>
      <c r="D25" s="22">
        <v>2602.4740000000002</v>
      </c>
      <c r="E25" s="22">
        <v>2364.35</v>
      </c>
      <c r="F25" s="22">
        <v>2271.7460000000001</v>
      </c>
      <c r="G25" s="22">
        <v>2049.6770000000001</v>
      </c>
      <c r="H25" s="22">
        <v>2189.4830000000002</v>
      </c>
      <c r="I25" s="22">
        <v>2115.6590000000001</v>
      </c>
      <c r="J25" s="22">
        <v>1711.067</v>
      </c>
      <c r="K25" s="22">
        <v>1686.5930000000001</v>
      </c>
      <c r="L25" s="22">
        <v>2244.2710000000002</v>
      </c>
      <c r="M25" s="22">
        <v>2013.48</v>
      </c>
      <c r="N25" s="22">
        <v>1487.703</v>
      </c>
      <c r="O25" s="22">
        <v>1395.3030000000001</v>
      </c>
      <c r="P25" s="22">
        <v>2090.0160000000001</v>
      </c>
    </row>
    <row r="26" spans="2:16" ht="18" customHeight="1" x14ac:dyDescent="0.2">
      <c r="B26" s="105" t="s">
        <v>28</v>
      </c>
      <c r="C26" s="106" t="s">
        <v>62</v>
      </c>
      <c r="D26" s="34">
        <v>949.53899999999999</v>
      </c>
      <c r="E26" s="34">
        <v>1786.1969999999999</v>
      </c>
      <c r="F26" s="34">
        <v>1103.1990000000001</v>
      </c>
      <c r="G26" s="34">
        <v>1092.0920000000001</v>
      </c>
      <c r="H26" s="34">
        <v>1594.5119999999999</v>
      </c>
      <c r="I26" s="34">
        <v>1249.5889999999999</v>
      </c>
      <c r="J26" s="34">
        <v>1629.711</v>
      </c>
      <c r="K26" s="34">
        <v>2118.7979999999998</v>
      </c>
      <c r="L26" s="34">
        <v>1753.114</v>
      </c>
      <c r="M26" s="34">
        <v>2059.3339999999998</v>
      </c>
      <c r="N26" s="34">
        <v>1967.34</v>
      </c>
      <c r="O26" s="34">
        <v>2813.7289999999998</v>
      </c>
      <c r="P26" s="34">
        <v>1779.8710000000001</v>
      </c>
    </row>
    <row r="27" spans="2:16" ht="14.1" customHeight="1" x14ac:dyDescent="0.2">
      <c r="B27" s="101"/>
      <c r="C27" s="10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2:16" ht="21.95" customHeight="1" x14ac:dyDescent="0.2">
      <c r="B28" s="107" t="s">
        <v>29</v>
      </c>
      <c r="C28" s="108" t="s">
        <v>25</v>
      </c>
      <c r="D28" s="25">
        <f t="shared" ref="D28:K28" si="39">(D26/D24)*100</f>
        <v>9.6546924250127084</v>
      </c>
      <c r="E28" s="25">
        <f t="shared" si="39"/>
        <v>19.07514950875694</v>
      </c>
      <c r="F28" s="25">
        <f t="shared" si="39"/>
        <v>13.286751776466337</v>
      </c>
      <c r="G28" s="25">
        <f t="shared" si="39"/>
        <v>12.864789727883144</v>
      </c>
      <c r="H28" s="25">
        <f t="shared" si="39"/>
        <v>15.615630202722553</v>
      </c>
      <c r="I28" s="25">
        <f t="shared" si="39"/>
        <v>12.264098537638629</v>
      </c>
      <c r="J28" s="25">
        <f t="shared" si="39"/>
        <v>15.288095684803002</v>
      </c>
      <c r="K28" s="25">
        <f t="shared" si="39"/>
        <v>20.039704908729782</v>
      </c>
      <c r="L28" s="25">
        <f t="shared" ref="L28:M28" si="40">(L26/L24)*100</f>
        <v>15.470472996823156</v>
      </c>
      <c r="M28" s="25">
        <f t="shared" si="40"/>
        <v>18.280816688859296</v>
      </c>
      <c r="N28" s="25">
        <f t="shared" ref="N28:O28" si="41">(N26/N24)*100</f>
        <v>19.090547772522008</v>
      </c>
      <c r="O28" s="25">
        <f t="shared" si="41"/>
        <v>27.003509154480813</v>
      </c>
      <c r="P28" s="25">
        <f t="shared" ref="P28" si="42">(P26/P24)*100</f>
        <v>17.283465678308236</v>
      </c>
    </row>
    <row r="29" spans="2:16" ht="21.95" customHeight="1" x14ac:dyDescent="0.2">
      <c r="B29" s="109" t="s">
        <v>30</v>
      </c>
      <c r="C29" s="110" t="s">
        <v>62</v>
      </c>
      <c r="D29" s="26">
        <f>D24+D25-D26</f>
        <v>11487.934999999999</v>
      </c>
      <c r="E29" s="26">
        <f t="shared" ref="E29" si="43">E24+E25-E26</f>
        <v>9942.1530000000002</v>
      </c>
      <c r="F29" s="26">
        <f t="shared" ref="F29:K29" si="44">F24+F25-F26</f>
        <v>9471.5469999999987</v>
      </c>
      <c r="G29" s="26">
        <f t="shared" si="44"/>
        <v>9446.5849999999991</v>
      </c>
      <c r="H29" s="26">
        <f t="shared" si="44"/>
        <v>10805.971</v>
      </c>
      <c r="I29" s="26">
        <f t="shared" si="44"/>
        <v>11055.07</v>
      </c>
      <c r="J29" s="26">
        <f t="shared" si="44"/>
        <v>10741.356</v>
      </c>
      <c r="K29" s="26">
        <f t="shared" si="44"/>
        <v>10140.795000000002</v>
      </c>
      <c r="L29" s="26">
        <f t="shared" ref="L29:M29" si="45">L24+L25-L26</f>
        <v>11823.157000000001</v>
      </c>
      <c r="M29" s="26">
        <f t="shared" si="45"/>
        <v>11219.146000000001</v>
      </c>
      <c r="N29" s="26">
        <f t="shared" ref="N29:O29" si="46">N24+N25-N26</f>
        <v>9825.6723260723084</v>
      </c>
      <c r="O29" s="26">
        <f t="shared" si="46"/>
        <v>9001.438262467922</v>
      </c>
      <c r="P29" s="26">
        <f t="shared" ref="P29" si="47">P24+P25-P26</f>
        <v>10608.259007503962</v>
      </c>
    </row>
    <row r="30" spans="2:16" ht="21.95" customHeight="1" x14ac:dyDescent="0.2">
      <c r="B30" s="107" t="s">
        <v>24</v>
      </c>
      <c r="C30" s="108" t="s">
        <v>25</v>
      </c>
      <c r="D30" s="25">
        <f>(D24/D29)*100</f>
        <v>85.611556820264042</v>
      </c>
      <c r="E30" s="25">
        <f t="shared" ref="E30" si="48">(E24/E29)*100</f>
        <v>94.184830991838481</v>
      </c>
      <c r="F30" s="25">
        <f t="shared" ref="F30:K30" si="49">(F24/F29)*100</f>
        <v>87.662553962937636</v>
      </c>
      <c r="G30" s="25">
        <f t="shared" si="49"/>
        <v>89.863162190357698</v>
      </c>
      <c r="H30" s="25">
        <f t="shared" si="49"/>
        <v>94.494053334031719</v>
      </c>
      <c r="I30" s="25">
        <f t="shared" si="49"/>
        <v>92.165856932611007</v>
      </c>
      <c r="J30" s="25">
        <f t="shared" si="49"/>
        <v>99.242590972685392</v>
      </c>
      <c r="K30" s="25">
        <f t="shared" si="49"/>
        <v>104.26204257161295</v>
      </c>
      <c r="L30" s="25">
        <f t="shared" ref="L30:M30" si="50">(L24/L29)*100</f>
        <v>95.845804974086008</v>
      </c>
      <c r="M30" s="25">
        <f t="shared" si="50"/>
        <v>100.40871203565762</v>
      </c>
      <c r="N30" s="25">
        <f t="shared" ref="N30:O30" si="51">(N24/N29)*100</f>
        <v>104.88146748724043</v>
      </c>
      <c r="O30" s="25">
        <f t="shared" si="51"/>
        <v>115.75777068776019</v>
      </c>
      <c r="P30" s="25">
        <f t="shared" ref="P30" si="52">(P24/P29)*100</f>
        <v>97.076381715599013</v>
      </c>
    </row>
    <row r="31" spans="2:16" ht="26.1" customHeight="1" x14ac:dyDescent="0.2">
      <c r="B31" s="111" t="s">
        <v>31</v>
      </c>
      <c r="C31" s="112" t="s">
        <v>25</v>
      </c>
      <c r="D31" s="27">
        <f>(D24-D26)/D29*100</f>
        <v>77.34602432900256</v>
      </c>
      <c r="E31" s="27">
        <f t="shared" ref="E31" si="53">(E24-E26)/E29*100</f>
        <v>76.21893366557525</v>
      </c>
      <c r="F31" s="27">
        <f t="shared" ref="F31:K31" si="54">(F24-F26)/F29*100</f>
        <v>76.015048016971249</v>
      </c>
      <c r="G31" s="27">
        <f t="shared" si="54"/>
        <v>78.302455331741584</v>
      </c>
      <c r="H31" s="27">
        <f t="shared" si="54"/>
        <v>79.738211401825893</v>
      </c>
      <c r="I31" s="27">
        <f t="shared" si="54"/>
        <v>80.862545420336545</v>
      </c>
      <c r="J31" s="27">
        <f t="shared" si="54"/>
        <v>84.070288704703586</v>
      </c>
      <c r="K31" s="27">
        <f t="shared" si="54"/>
        <v>83.368236908447514</v>
      </c>
      <c r="L31" s="27">
        <f t="shared" ref="L31:M31" si="55">(L24-L26)/L29*100</f>
        <v>81.018005596982263</v>
      </c>
      <c r="M31" s="27">
        <f t="shared" si="55"/>
        <v>82.053179448774443</v>
      </c>
      <c r="N31" s="27">
        <f t="shared" ref="N31:O31" si="56">(N24-N26)/N29*100</f>
        <v>84.859020832066662</v>
      </c>
      <c r="O31" s="27">
        <f t="shared" si="56"/>
        <v>84.499110483067966</v>
      </c>
      <c r="P31" s="27">
        <f t="shared" ref="P31" si="57">(P24-P26)/P29*100</f>
        <v>80.298218600039974</v>
      </c>
    </row>
    <row r="32" spans="2:16" x14ac:dyDescent="0.2">
      <c r="B32" s="66" t="s">
        <v>32</v>
      </c>
    </row>
    <row r="33" spans="2:14" x14ac:dyDescent="0.2">
      <c r="B33" s="66" t="s">
        <v>33</v>
      </c>
    </row>
    <row r="34" spans="2:14" x14ac:dyDescent="0.2">
      <c r="B34" s="66" t="s">
        <v>34</v>
      </c>
      <c r="N34" s="14" t="s">
        <v>12</v>
      </c>
    </row>
    <row r="35" spans="2:14" x14ac:dyDescent="0.2">
      <c r="B35" s="66" t="s">
        <v>35</v>
      </c>
    </row>
    <row r="36" spans="2:14" x14ac:dyDescent="0.2">
      <c r="B36" s="66" t="s">
        <v>36</v>
      </c>
    </row>
    <row r="37" spans="2:14" x14ac:dyDescent="0.2">
      <c r="B37" s="66"/>
    </row>
    <row r="38" spans="2:14" x14ac:dyDescent="0.2">
      <c r="B38"/>
      <c r="C38"/>
    </row>
    <row r="39" spans="2:14" x14ac:dyDescent="0.2">
      <c r="B39"/>
      <c r="C39"/>
    </row>
    <row r="40" spans="2:14" x14ac:dyDescent="0.2">
      <c r="B40"/>
    </row>
    <row r="45" spans="2:14" x14ac:dyDescent="0.2">
      <c r="C45" s="15"/>
    </row>
    <row r="46" spans="2:14" x14ac:dyDescent="0.2">
      <c r="C46" s="15"/>
    </row>
    <row r="113" spans="8:8" x14ac:dyDescent="0.2">
      <c r="H113" s="14" t="s">
        <v>12</v>
      </c>
    </row>
  </sheetData>
  <sheetProtection selectLockedCells="1" selectUnlockedCells="1"/>
  <phoneticPr fontId="9" type="noConversion"/>
  <hyperlinks>
    <hyperlink ref="N34" location="ÍNDICE!A1" display="Voltar ao índice"/>
    <hyperlink ref="R13" location="ÍNDICE!A1" display="Voltar ao índice"/>
    <hyperlink ref="H113" location="ÍNDICE!A1" display="Voltar ao índice"/>
  </hyperlinks>
  <pageMargins left="0.74803149606299213" right="0.74803149606299213" top="0.19685039370078741" bottom="0.19685039370078741" header="0" footer="0"/>
  <pageSetup paperSize="9" scale="35" firstPageNumber="0" fitToWidth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3</vt:i4>
      </vt:variant>
    </vt:vector>
  </HeadingPairs>
  <TitlesOfParts>
    <vt:vector size="11" baseType="lpstr">
      <vt:lpstr>ÍNDICE</vt:lpstr>
      <vt:lpstr>1</vt:lpstr>
      <vt:lpstr>2</vt:lpstr>
      <vt:lpstr>3</vt:lpstr>
      <vt:lpstr>4</vt:lpstr>
      <vt:lpstr>5</vt:lpstr>
      <vt:lpstr>6</vt:lpstr>
      <vt:lpstr>7</vt:lpstr>
      <vt:lpstr>'1'!Área_de_Impressão</vt:lpstr>
      <vt:lpstr>'2'!Área_de_Impressão</vt:lpstr>
      <vt:lpstr>ÍNDICE!Área_de_Impressão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2021-05-20T08:14:44Z</cp:lastPrinted>
  <dcterms:created xsi:type="dcterms:W3CDTF">2011-10-13T13:57:47Z</dcterms:created>
  <dcterms:modified xsi:type="dcterms:W3CDTF">2023-09-06T10:29:33Z</dcterms:modified>
</cp:coreProperties>
</file>