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Frutos\"/>
    </mc:Choice>
  </mc:AlternateContent>
  <bookViews>
    <workbookView xWindow="0" yWindow="0" windowWidth="11070" windowHeight="8190" tabRatio="61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7" r:id="rId6"/>
    <sheet name="6" sheetId="6" r:id="rId7"/>
  </sheets>
  <definedNames>
    <definedName name="_xlnm.Print_Area" localSheetId="1">'1'!$B$1:$W$12</definedName>
    <definedName name="_xlnm.Print_Area" localSheetId="2">'2'!$C$1:$L$8</definedName>
    <definedName name="_xlnm.Print_Area" localSheetId="4">'4'!$B$1:$P$4</definedName>
  </definedNames>
  <calcPr calcId="152511"/>
</workbook>
</file>

<file path=xl/calcChain.xml><?xml version="1.0" encoding="utf-8"?>
<calcChain xmlns="http://schemas.openxmlformats.org/spreadsheetml/2006/main">
  <c r="P8" i="6" l="1"/>
  <c r="P10" i="6" s="1"/>
  <c r="P7" i="6"/>
  <c r="Q8" i="3"/>
  <c r="Q5" i="3"/>
  <c r="Q11" i="2"/>
  <c r="Q10" i="2"/>
  <c r="Q8" i="2"/>
  <c r="Q5" i="2"/>
  <c r="P9" i="6" l="1"/>
  <c r="C27" i="4"/>
  <c r="D27" i="4"/>
  <c r="O8" i="6"/>
  <c r="O9" i="6" s="1"/>
  <c r="O7" i="6"/>
  <c r="O10" i="6" l="1"/>
  <c r="N5" i="7"/>
  <c r="P8" i="3"/>
  <c r="P5" i="3"/>
  <c r="P11" i="2"/>
  <c r="P10" i="2"/>
  <c r="P8" i="2"/>
  <c r="P5" i="2"/>
  <c r="N8" i="6" l="1"/>
  <c r="N10" i="6" s="1"/>
  <c r="N7" i="6"/>
  <c r="N9" i="6" l="1"/>
  <c r="D16" i="4"/>
  <c r="C16" i="4"/>
  <c r="O8" i="3"/>
  <c r="O5" i="3"/>
  <c r="O11" i="2"/>
  <c r="O10" i="2"/>
  <c r="O8" i="2"/>
  <c r="O5" i="2"/>
  <c r="M8" i="6"/>
  <c r="M9" i="6" s="1"/>
  <c r="M7" i="6"/>
  <c r="M5" i="7"/>
  <c r="M10" i="6" l="1"/>
  <c r="L5" i="7"/>
  <c r="N8" i="3" l="1"/>
  <c r="N5" i="3"/>
  <c r="N11" i="2"/>
  <c r="N10" i="2"/>
  <c r="N8" i="2"/>
  <c r="N5" i="2"/>
  <c r="K5" i="2" l="1"/>
  <c r="L8" i="6" l="1"/>
  <c r="L10" i="6" s="1"/>
  <c r="L7" i="6"/>
  <c r="K5" i="7"/>
  <c r="L9" i="6" l="1"/>
  <c r="M8" i="3"/>
  <c r="M5" i="3"/>
  <c r="M11" i="2" l="1"/>
  <c r="M10" i="2"/>
  <c r="M8" i="2"/>
  <c r="M5" i="2"/>
  <c r="J5" i="7" l="1"/>
  <c r="K8" i="6" l="1"/>
  <c r="K10" i="6" s="1"/>
  <c r="K7" i="6"/>
  <c r="L8" i="3"/>
  <c r="L5" i="3"/>
  <c r="L11" i="2"/>
  <c r="L10" i="2"/>
  <c r="L8" i="2"/>
  <c r="L5" i="2"/>
  <c r="K9" i="6" l="1"/>
  <c r="J8" i="6" l="1"/>
  <c r="J9" i="6" s="1"/>
  <c r="J7" i="6"/>
  <c r="J10" i="6" l="1"/>
  <c r="I8" i="6"/>
  <c r="I9" i="6" s="1"/>
  <c r="I7" i="6"/>
  <c r="I5" i="7"/>
  <c r="H5" i="7"/>
  <c r="G5" i="7"/>
  <c r="I10" i="6" l="1"/>
  <c r="E5" i="3"/>
  <c r="E8" i="3"/>
  <c r="K8" i="3"/>
  <c r="K5" i="3"/>
  <c r="K11" i="2"/>
  <c r="K10" i="2"/>
  <c r="K8" i="2"/>
  <c r="G27" i="4" l="1"/>
  <c r="H8" i="6" l="1"/>
  <c r="H10" i="6" s="1"/>
  <c r="H7" i="6"/>
  <c r="J8" i="3"/>
  <c r="I8" i="3"/>
  <c r="J5" i="3"/>
  <c r="I5" i="3"/>
  <c r="H9" i="6" l="1"/>
  <c r="J11" i="2" l="1"/>
  <c r="J10" i="2"/>
  <c r="J8" i="2"/>
  <c r="J5" i="2"/>
  <c r="I11" i="2"/>
  <c r="I10" i="2"/>
  <c r="I8" i="2"/>
  <c r="I5" i="2"/>
  <c r="F5" i="7" l="1"/>
  <c r="H16" i="4" l="1"/>
  <c r="G16" i="4"/>
  <c r="E5" i="7"/>
  <c r="D5" i="7"/>
  <c r="G8" i="6" l="1"/>
  <c r="G10" i="6" s="1"/>
  <c r="G7" i="6"/>
  <c r="G9" i="6" l="1"/>
  <c r="H8" i="3"/>
  <c r="H5" i="3"/>
  <c r="H11" i="2"/>
  <c r="H10" i="2"/>
  <c r="H8" i="2"/>
  <c r="H5" i="2"/>
  <c r="G11" i="2" l="1"/>
  <c r="G10" i="2"/>
  <c r="F8" i="6" l="1"/>
  <c r="F9" i="6" s="1"/>
  <c r="F7" i="6"/>
  <c r="G8" i="3"/>
  <c r="G5" i="3"/>
  <c r="G8" i="2"/>
  <c r="G5" i="2"/>
  <c r="D8" i="6"/>
  <c r="D10" i="6" s="1"/>
  <c r="D7" i="6"/>
  <c r="F11" i="2"/>
  <c r="F10" i="2"/>
  <c r="F8" i="2"/>
  <c r="F5" i="2"/>
  <c r="F5" i="3"/>
  <c r="E5" i="2"/>
  <c r="E8" i="2"/>
  <c r="E10" i="2"/>
  <c r="E11" i="2"/>
  <c r="F8" i="3"/>
  <c r="E7" i="6"/>
  <c r="E8" i="6"/>
  <c r="E10" i="6" s="1"/>
  <c r="E9" i="6" l="1"/>
  <c r="D9" i="6"/>
  <c r="F10" i="6"/>
  <c r="H27" i="4"/>
</calcChain>
</file>

<file path=xl/sharedStrings.xml><?xml version="1.0" encoding="utf-8"?>
<sst xmlns="http://schemas.openxmlformats.org/spreadsheetml/2006/main" count="143" uniqueCount="81">
  <si>
    <t>1. Comércio Internacional</t>
  </si>
  <si>
    <t>4. Área e Produção</t>
  </si>
  <si>
    <t>Unidade</t>
  </si>
  <si>
    <t>Fluxo</t>
  </si>
  <si>
    <t>Entradas</t>
  </si>
  <si>
    <t>Saídas</t>
  </si>
  <si>
    <t>Saldo</t>
  </si>
  <si>
    <t>EUR/Kg</t>
  </si>
  <si>
    <t>Preço Médio de Exportação</t>
  </si>
  <si>
    <t>Voltar ao índice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</si>
  <si>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</si>
  <si>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</si>
  <si>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</si>
  <si>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</si>
  <si>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França</t>
  </si>
  <si>
    <t>Itália</t>
  </si>
  <si>
    <t>Luxemburgo</t>
  </si>
  <si>
    <t>Rubrica</t>
  </si>
  <si>
    <t>ha</t>
  </si>
  <si>
    <t xml:space="preserve">Produção </t>
  </si>
  <si>
    <t>Produção</t>
  </si>
  <si>
    <t>Importação</t>
  </si>
  <si>
    <t>Exportação</t>
  </si>
  <si>
    <t>Orientação Exportadora</t>
  </si>
  <si>
    <t>%</t>
  </si>
  <si>
    <t>Consumo Aparente</t>
  </si>
  <si>
    <t>Grau de Auto-Aprovisionamento</t>
  </si>
  <si>
    <t>Grau de Abastecimento
do mercado interno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</si>
  <si>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</si>
  <si>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</si>
  <si>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</si>
  <si>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</si>
  <si>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</si>
  <si>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 xml:space="preserve">Castanha - Comércio Internacional </t>
  </si>
  <si>
    <t>Castanha - Indicadores de análise do Comércio Internacional</t>
  </si>
  <si>
    <t>Castanha - Área e Produção</t>
  </si>
  <si>
    <t>Brasil</t>
  </si>
  <si>
    <t>Estados Unidos</t>
  </si>
  <si>
    <t>Suíça</t>
  </si>
  <si>
    <t xml:space="preserve">Castanha - Principais destinos das Saídas </t>
  </si>
  <si>
    <t>Produção total</t>
  </si>
  <si>
    <t>Produção Certificada DOP</t>
  </si>
  <si>
    <t>Peso da Prod. Certificada na Prod. Total</t>
  </si>
  <si>
    <t>6. Indicadores de análise do Comércio Internacional</t>
  </si>
  <si>
    <t>Castanha - Produção Certificada DOP</t>
  </si>
  <si>
    <t>2010</t>
  </si>
  <si>
    <t>Preço Médio de Importação</t>
  </si>
  <si>
    <t>2011</t>
  </si>
  <si>
    <t xml:space="preserve">Área </t>
  </si>
  <si>
    <t>CASTANHA</t>
  </si>
  <si>
    <t>Fonte:</t>
  </si>
  <si>
    <t>2. Destinos das Saídas - UE/Países Terceiros</t>
  </si>
  <si>
    <t>Castanha - Destinos das Saídas - UE e Países Terceiros (PT)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</si>
  <si>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</si>
  <si>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</si>
  <si>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2012</t>
  </si>
  <si>
    <t>Alemanha</t>
  </si>
  <si>
    <t>5. Produção Certificada DOP</t>
  </si>
  <si>
    <t xml:space="preserve">Castanha - Principais origens das Entradas </t>
  </si>
  <si>
    <t>Código NC: 08024</t>
  </si>
  <si>
    <t>Canadá</t>
  </si>
  <si>
    <t>3. Destinos das Saídas e Origens das Entradas</t>
  </si>
  <si>
    <t>Outros países</t>
  </si>
  <si>
    <t>UE</t>
  </si>
  <si>
    <t>Produto</t>
  </si>
  <si>
    <t>*dados preliminares</t>
  </si>
  <si>
    <t>Chile</t>
  </si>
  <si>
    <t>Castanha 
(com casca e
 sem casca)</t>
  </si>
  <si>
    <t>Áustria</t>
  </si>
  <si>
    <t>Países Baixos</t>
  </si>
  <si>
    <t>Reino Unido (não inc. Irlanda do Norte)</t>
  </si>
  <si>
    <t>2022*</t>
  </si>
  <si>
    <t>atualizado em: jul/2023</t>
  </si>
  <si>
    <r>
      <t>2022</t>
    </r>
    <r>
      <rPr>
        <b/>
        <sz val="10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(dados preliminares)</t>
    </r>
  </si>
  <si>
    <t>Reino Unido (não inc. Irlanda Norte)</t>
  </si>
  <si>
    <t>Grécia</t>
  </si>
  <si>
    <t>Turquia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</si>
  <si>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</si>
  <si>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</si>
  <si>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>Quantidade</t>
    </r>
    <r>
      <rPr>
        <sz val="10"/>
        <color rgb="FF808000"/>
        <rFont val="Arial"/>
        <family val="2"/>
      </rPr>
      <t xml:space="preserve">
(tonelada)</t>
    </r>
  </si>
  <si>
    <r>
      <t>Valor</t>
    </r>
    <r>
      <rPr>
        <sz val="10"/>
        <color rgb="FF808000"/>
        <rFont val="Arial"/>
        <family val="2"/>
      </rPr>
      <t xml:space="preserve">
(1000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</si>
</sst>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25" x14ac:knownFonts="1">
    <font>
      <sz val="10"/>
      <name val="Arial"/>
      <family val="2"/>
    </font>
    <font>
      <b/>
      <sz val="9"/>
      <color indexed="19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 tint="0.249977111117893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8.5"/>
      <name val="Arial"/>
      <family val="2"/>
    </font>
    <font>
      <sz val="9"/>
      <color theme="1"/>
      <name val="Calibri"/>
      <family val="2"/>
      <scheme val="minor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sz val="9"/>
      <color rgb="FF808000"/>
      <name val="Arial"/>
      <family val="2"/>
    </font>
    <font>
      <b/>
      <sz val="9.5"/>
      <color rgb="FF808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/>
      <bottom style="hair">
        <color theme="9" tint="0.59996337778862885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hair">
        <color indexed="47"/>
      </bottom>
      <diagonal/>
    </border>
  </borders>
  <cellStyleXfs count="8">
    <xf numFmtId="0" fontId="0" fillId="0" borderId="0"/>
    <xf numFmtId="0" fontId="1" fillId="0" borderId="0" applyNumberFormat="0" applyFill="0" applyProtection="0">
      <alignment vertical="center" wrapText="1"/>
    </xf>
    <xf numFmtId="0" fontId="2" fillId="0" borderId="0" applyNumberFormat="0" applyFill="0" applyProtection="0">
      <alignment vertical="center"/>
    </xf>
    <xf numFmtId="0" fontId="3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4" fillId="2" borderId="0" applyNumberFormat="0" applyProtection="0">
      <alignment horizontal="center" vertical="center"/>
    </xf>
    <xf numFmtId="0" fontId="13" fillId="0" borderId="0"/>
    <xf numFmtId="2" fontId="13" fillId="0" borderId="1" applyFill="0" applyProtection="0">
      <alignment vertical="center"/>
    </xf>
  </cellStyleXfs>
  <cellXfs count="114">
    <xf numFmtId="0" fontId="0" fillId="0" borderId="0" xfId="0"/>
    <xf numFmtId="0" fontId="4" fillId="2" borderId="0" xfId="5" applyNumberFormat="1" applyFont="1" applyProtection="1">
      <alignment horizontal="center" vertical="center"/>
    </xf>
    <xf numFmtId="0" fontId="5" fillId="0" borderId="0" xfId="4" applyNumberFormat="1" applyFont="1" applyFill="1" applyBorder="1" applyAlignment="1" applyProtection="1"/>
    <xf numFmtId="0" fontId="0" fillId="0" borderId="0" xfId="0" applyAlignment="1">
      <alignment vertical="center"/>
    </xf>
    <xf numFmtId="0" fontId="3" fillId="0" borderId="0" xfId="3" applyNumberFormat="1" applyFont="1" applyFill="1" applyBorder="1" applyProtection="1">
      <alignment vertical="center"/>
    </xf>
    <xf numFmtId="0" fontId="4" fillId="2" borderId="0" xfId="5" applyNumberFormat="1" applyFont="1" applyBorder="1" applyAlignment="1" applyProtection="1">
      <alignment vertical="center"/>
    </xf>
    <xf numFmtId="0" fontId="4" fillId="2" borderId="0" xfId="5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0" fontId="5" fillId="0" borderId="0" xfId="4" applyNumberFormat="1" applyFill="1" applyBorder="1" applyAlignment="1" applyProtection="1">
      <alignment horizontal="right" vertical="center"/>
    </xf>
    <xf numFmtId="2" fontId="0" fillId="0" borderId="2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3" borderId="3" xfId="0" applyNumberFormat="1" applyFill="1" applyBorder="1" applyAlignment="1">
      <alignment vertical="center"/>
    </xf>
    <xf numFmtId="0" fontId="5" fillId="0" borderId="0" xfId="4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0" xfId="5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/>
    <xf numFmtId="0" fontId="11" fillId="2" borderId="0" xfId="5" applyNumberFormat="1" applyFont="1" applyBorder="1" applyAlignment="1" applyProtection="1">
      <alignment vertical="center"/>
    </xf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Fill="1" applyAlignment="1">
      <alignment vertical="center"/>
    </xf>
    <xf numFmtId="0" fontId="11" fillId="2" borderId="0" xfId="5" applyNumberFormat="1" applyFont="1" applyProtection="1">
      <alignment horizontal="center" vertical="center"/>
    </xf>
    <xf numFmtId="0" fontId="4" fillId="2" borderId="0" xfId="5" applyNumberFormat="1" applyAlignment="1" applyProtection="1">
      <alignment vertical="center"/>
    </xf>
    <xf numFmtId="3" fontId="0" fillId="3" borderId="0" xfId="0" applyNumberFormat="1" applyFont="1" applyFill="1" applyBorder="1" applyAlignment="1">
      <alignment horizontal="right" vertical="center"/>
    </xf>
    <xf numFmtId="0" fontId="3" fillId="0" borderId="0" xfId="3" quotePrefix="1" applyNumberFormat="1" applyFont="1" applyFill="1" applyBorder="1" applyAlignment="1" applyProtection="1">
      <alignment horizontal="left" vertical="center"/>
    </xf>
    <xf numFmtId="0" fontId="6" fillId="3" borderId="0" xfId="0" quotePrefix="1" applyNumberFormat="1" applyFont="1" applyFill="1" applyAlignment="1" applyProtection="1">
      <alignment horizontal="left" vertical="center"/>
    </xf>
    <xf numFmtId="0" fontId="6" fillId="4" borderId="4" xfId="0" applyNumberFormat="1" applyFont="1" applyFill="1" applyBorder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horizontal="left" vertical="center"/>
    </xf>
    <xf numFmtId="3" fontId="0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quotePrefix="1" applyFont="1" applyAlignment="1">
      <alignment horizontal="left"/>
    </xf>
    <xf numFmtId="0" fontId="4" fillId="2" borderId="0" xfId="5" quotePrefix="1" applyNumberFormat="1" applyFont="1" applyBorder="1" applyAlignment="1" applyProtection="1">
      <alignment horizontal="right" vertical="center"/>
    </xf>
    <xf numFmtId="3" fontId="0" fillId="0" borderId="4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164" fontId="0" fillId="4" borderId="4" xfId="0" applyNumberFormat="1" applyFill="1" applyBorder="1" applyAlignment="1">
      <alignment vertical="center"/>
    </xf>
    <xf numFmtId="0" fontId="12" fillId="0" borderId="0" xfId="0" applyFont="1"/>
    <xf numFmtId="0" fontId="14" fillId="5" borderId="0" xfId="6" applyFont="1" applyFill="1" applyAlignment="1">
      <alignment horizontal="center" vertical="center"/>
    </xf>
    <xf numFmtId="0" fontId="15" fillId="5" borderId="0" xfId="6" applyFont="1" applyFill="1" applyAlignment="1">
      <alignment horizontal="center" vertical="center" wrapText="1"/>
    </xf>
    <xf numFmtId="0" fontId="5" fillId="6" borderId="0" xfId="4" quotePrefix="1" applyNumberFormat="1" applyFont="1" applyFill="1" applyBorder="1" applyAlignment="1" applyProtection="1">
      <alignment horizontal="left"/>
    </xf>
    <xf numFmtId="0" fontId="5" fillId="6" borderId="0" xfId="4" applyNumberFormat="1" applyFont="1" applyFill="1" applyBorder="1" applyAlignment="1" applyProtection="1"/>
    <xf numFmtId="0" fontId="5" fillId="6" borderId="0" xfId="4" applyNumberFormat="1" applyFill="1" applyBorder="1" applyAlignment="1" applyProtection="1"/>
    <xf numFmtId="0" fontId="16" fillId="0" borderId="0" xfId="0" applyFont="1"/>
    <xf numFmtId="3" fontId="7" fillId="3" borderId="5" xfId="0" applyNumberFormat="1" applyFont="1" applyFill="1" applyBorder="1" applyAlignment="1">
      <alignment vertical="center"/>
    </xf>
    <xf numFmtId="0" fontId="6" fillId="7" borderId="0" xfId="0" applyNumberFormat="1" applyFont="1" applyFill="1" applyAlignment="1" applyProtection="1">
      <alignment vertical="center"/>
    </xf>
    <xf numFmtId="3" fontId="0" fillId="7" borderId="0" xfId="0" applyNumberFormat="1" applyFill="1" applyBorder="1" applyAlignment="1">
      <alignment vertical="center"/>
    </xf>
    <xf numFmtId="0" fontId="4" fillId="2" borderId="0" xfId="5" applyNumberFormat="1" applyFont="1" applyBorder="1" applyAlignment="1" applyProtection="1">
      <alignment horizontal="center" vertical="center"/>
    </xf>
    <xf numFmtId="2" fontId="13" fillId="3" borderId="3" xfId="7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vertical="center"/>
    </xf>
    <xf numFmtId="2" fontId="13" fillId="0" borderId="0" xfId="7" applyFill="1" applyBorder="1" applyAlignment="1" applyProtection="1">
      <alignment vertical="center"/>
    </xf>
    <xf numFmtId="0" fontId="0" fillId="0" borderId="0" xfId="0" quotePrefix="1" applyFont="1" applyAlignment="1">
      <alignment horizontal="left" vertical="center"/>
    </xf>
    <xf numFmtId="0" fontId="0" fillId="0" borderId="0" xfId="0" applyFill="1" applyBorder="1"/>
    <xf numFmtId="164" fontId="0" fillId="3" borderId="0" xfId="0" applyNumberFormat="1" applyFill="1" applyBorder="1" applyAlignment="1">
      <alignment horizontal="right" vertical="center"/>
    </xf>
    <xf numFmtId="0" fontId="6" fillId="0" borderId="0" xfId="0" quotePrefix="1" applyNumberFormat="1" applyFont="1" applyFill="1" applyAlignment="1" applyProtection="1">
      <alignment horizontal="left" vertical="center"/>
    </xf>
    <xf numFmtId="0" fontId="4" fillId="2" borderId="0" xfId="5" applyNumberFormat="1" applyFont="1" applyBorder="1" applyProtection="1">
      <alignment horizontal="center" vertical="center"/>
    </xf>
    <xf numFmtId="0" fontId="0" fillId="0" borderId="0" xfId="0" applyFill="1"/>
    <xf numFmtId="3" fontId="12" fillId="4" borderId="4" xfId="0" applyNumberFormat="1" applyFont="1" applyFill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3" xfId="0" applyNumberFormat="1" applyFont="1" applyFill="1" applyBorder="1" applyAlignment="1">
      <alignment horizontal="right" vertical="center"/>
    </xf>
    <xf numFmtId="164" fontId="0" fillId="0" borderId="4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4" fillId="2" borderId="0" xfId="5" applyNumberFormat="1" applyFont="1" applyAlignment="1" applyProtection="1">
      <alignment horizontal="right" vertical="center"/>
    </xf>
    <xf numFmtId="2" fontId="0" fillId="0" borderId="3" xfId="0" applyNumberFormat="1" applyBorder="1" applyAlignment="1">
      <alignment vertical="center"/>
    </xf>
    <xf numFmtId="0" fontId="20" fillId="0" borderId="0" xfId="0" quotePrefix="1" applyFont="1" applyAlignment="1">
      <alignment vertical="center"/>
    </xf>
    <xf numFmtId="0" fontId="20" fillId="0" borderId="0" xfId="0" quotePrefix="1" applyFont="1" applyAlignment="1">
      <alignment horizontal="center"/>
    </xf>
    <xf numFmtId="0" fontId="0" fillId="0" borderId="0" xfId="0" applyFill="1" applyAlignment="1">
      <alignment horizont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0" xfId="2" applyNumberFormat="1" applyFont="1" applyFill="1" applyAlignment="1" applyProtection="1">
      <alignment vertical="center"/>
    </xf>
    <xf numFmtId="0" fontId="22" fillId="0" borderId="0" xfId="0" applyFont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1" fillId="0" borderId="7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3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3" borderId="3" xfId="0" applyFont="1" applyFill="1" applyBorder="1" applyAlignment="1">
      <alignment horizontal="center" vertical="center"/>
    </xf>
    <xf numFmtId="0" fontId="21" fillId="0" borderId="0" xfId="1" applyNumberFormat="1" applyFont="1" applyFill="1" applyBorder="1" applyAlignment="1" applyProtection="1">
      <alignment horizontal="center" vertical="center" wrapText="1"/>
    </xf>
    <xf numFmtId="0" fontId="22" fillId="0" borderId="0" xfId="2" applyNumberFormat="1" applyFont="1" applyFill="1" applyAlignment="1" applyProtection="1">
      <alignment horizontal="left" vertical="center"/>
    </xf>
    <xf numFmtId="0" fontId="22" fillId="3" borderId="0" xfId="2" applyNumberFormat="1" applyFont="1" applyFill="1" applyAlignment="1" applyProtection="1">
      <alignment horizontal="left" vertical="center"/>
    </xf>
    <xf numFmtId="0" fontId="21" fillId="0" borderId="4" xfId="1" applyNumberFormat="1" applyFont="1" applyFill="1" applyBorder="1" applyAlignment="1" applyProtection="1">
      <alignment horizontal="center" vertical="center" wrapText="1"/>
    </xf>
    <xf numFmtId="0" fontId="22" fillId="0" borderId="2" xfId="2" applyNumberFormat="1" applyFont="1" applyFill="1" applyBorder="1" applyAlignment="1" applyProtection="1">
      <alignment horizontal="left" vertical="center"/>
    </xf>
    <xf numFmtId="0" fontId="22" fillId="3" borderId="3" xfId="2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Alignment="1" applyProtection="1">
      <alignment vertical="center"/>
    </xf>
    <xf numFmtId="0" fontId="22" fillId="0" borderId="0" xfId="2" applyNumberFormat="1" applyFont="1" applyFill="1" applyProtection="1">
      <alignment vertical="center"/>
    </xf>
    <xf numFmtId="0" fontId="21" fillId="3" borderId="3" xfId="0" applyNumberFormat="1" applyFont="1" applyFill="1" applyBorder="1" applyAlignment="1" applyProtection="1">
      <alignment vertical="center"/>
    </xf>
    <xf numFmtId="0" fontId="22" fillId="3" borderId="3" xfId="2" applyNumberFormat="1" applyFont="1" applyFill="1" applyBorder="1" applyProtection="1">
      <alignment vertical="center"/>
    </xf>
    <xf numFmtId="0" fontId="22" fillId="0" borderId="0" xfId="2" applyNumberFormat="1" applyFont="1" applyFill="1" applyAlignment="1" applyProtection="1">
      <alignment horizontal="center" vertical="center"/>
    </xf>
    <xf numFmtId="0" fontId="21" fillId="3" borderId="0" xfId="0" applyNumberFormat="1" applyFont="1" applyFill="1" applyAlignment="1" applyProtection="1">
      <alignment vertical="center"/>
    </xf>
    <xf numFmtId="0" fontId="22" fillId="3" borderId="0" xfId="2" applyNumberFormat="1" applyFont="1" applyFill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center"/>
    </xf>
    <xf numFmtId="0" fontId="22" fillId="0" borderId="3" xfId="2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Alignment="1" applyProtection="1">
      <alignment vertical="center"/>
    </xf>
    <xf numFmtId="0" fontId="22" fillId="0" borderId="4" xfId="2" applyNumberFormat="1" applyFont="1" applyFill="1" applyBorder="1" applyAlignment="1" applyProtection="1">
      <alignment horizontal="center" vertical="center"/>
    </xf>
    <xf numFmtId="0" fontId="24" fillId="3" borderId="0" xfId="0" applyNumberFormat="1" applyFont="1" applyFill="1" applyAlignment="1" applyProtection="1">
      <alignment vertical="center"/>
    </xf>
    <xf numFmtId="0" fontId="22" fillId="3" borderId="0" xfId="0" applyNumberFormat="1" applyFont="1" applyFill="1" applyAlignment="1" applyProtection="1">
      <alignment horizontal="center" vertical="center"/>
    </xf>
    <xf numFmtId="0" fontId="24" fillId="0" borderId="3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4" borderId="4" xfId="1" applyNumberFormat="1" applyFont="1" applyFill="1" applyBorder="1" applyProtection="1">
      <alignment vertical="center" wrapText="1"/>
    </xf>
    <xf numFmtId="0" fontId="22" fillId="4" borderId="4" xfId="2" applyNumberFormat="1" applyFont="1" applyFill="1" applyBorder="1" applyAlignment="1" applyProtection="1">
      <alignment horizontal="center" vertical="center"/>
    </xf>
    <xf numFmtId="0" fontId="24" fillId="0" borderId="4" xfId="1" applyNumberFormat="1" applyFont="1" applyFill="1" applyBorder="1" applyProtection="1">
      <alignment vertical="center" wrapText="1"/>
    </xf>
  </cellXfs>
  <cellStyles count="8">
    <cellStyle name="Col_Titulo" xfId="1"/>
    <cellStyle name="Col_Unidade" xfId="2"/>
    <cellStyle name="H1" xfId="3"/>
    <cellStyle name="Hiperligação" xfId="4" builtinId="8"/>
    <cellStyle name="Linha1" xfId="5"/>
    <cellStyle name="Normal" xfId="0" builtinId="0"/>
    <cellStyle name="Normal_Tarifs préférentiels PAR zone et SH2  2" xfId="6"/>
    <cellStyle name="ULTIMA_Linha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EAEAEA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200"/>
              <a:t>Castanha</a:t>
            </a:r>
            <a:r>
              <a:rPr lang="pt-PT" sz="1200" baseline="0"/>
              <a:t> - Preço Médio de Importação e de Exportação </a:t>
            </a:r>
            <a:r>
              <a:rPr lang="pt-PT" sz="1200" b="0" baseline="0"/>
              <a:t>(€/kg)</a:t>
            </a:r>
            <a:endParaRPr lang="pt-PT" sz="1200" b="0"/>
          </a:p>
        </c:rich>
      </c:tx>
      <c:layout>
        <c:manualLayout>
          <c:xMode val="edge"/>
          <c:yMode val="edge"/>
          <c:x val="0.14414011838130292"/>
          <c:y val="1.66203250757927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'1'!$E$2:$Q$2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'1'!$E$10:$Q$10</c:f>
              <c:numCache>
                <c:formatCode>0.00</c:formatCode>
                <c:ptCount val="13"/>
                <c:pt idx="0">
                  <c:v>1.3432211324482464</c:v>
                </c:pt>
                <c:pt idx="1">
                  <c:v>1.4931576209080677</c:v>
                </c:pt>
                <c:pt idx="2">
                  <c:v>2.1293125291338098</c:v>
                </c:pt>
                <c:pt idx="3">
                  <c:v>2.4229556606687819</c:v>
                </c:pt>
                <c:pt idx="4">
                  <c:v>2.315882585915654</c:v>
                </c:pt>
                <c:pt idx="5">
                  <c:v>1.7271320726934991</c:v>
                </c:pt>
                <c:pt idx="6">
                  <c:v>2.1896976322099051</c:v>
                </c:pt>
                <c:pt idx="7">
                  <c:v>2.4617633146376545</c:v>
                </c:pt>
                <c:pt idx="8">
                  <c:v>2.4878981976038985</c:v>
                </c:pt>
                <c:pt idx="9">
                  <c:v>2.2103897494815348</c:v>
                </c:pt>
                <c:pt idx="10">
                  <c:v>1.9648886899487525</c:v>
                </c:pt>
                <c:pt idx="11">
                  <c:v>2.8143941746366909</c:v>
                </c:pt>
                <c:pt idx="12">
                  <c:v>2.7447274320678625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strRef>
              <c:f>'1'!$E$2:$Q$2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'1'!$E$11:$Q$11</c:f>
              <c:numCache>
                <c:formatCode>0.00</c:formatCode>
                <c:ptCount val="13"/>
                <c:pt idx="0">
                  <c:v>1.8380562723955653</c:v>
                </c:pt>
                <c:pt idx="1">
                  <c:v>2.0177343002756327</c:v>
                </c:pt>
                <c:pt idx="2">
                  <c:v>2.4664957779788907</c:v>
                </c:pt>
                <c:pt idx="3">
                  <c:v>2.8140270252367601</c:v>
                </c:pt>
                <c:pt idx="4">
                  <c:v>2.9630240193795769</c:v>
                </c:pt>
                <c:pt idx="5">
                  <c:v>2.249050612125215</c:v>
                </c:pt>
                <c:pt idx="6">
                  <c:v>2.5717836521930395</c:v>
                </c:pt>
                <c:pt idx="7">
                  <c:v>2.8344989724483467</c:v>
                </c:pt>
                <c:pt idx="8">
                  <c:v>3.0079150230007285</c:v>
                </c:pt>
                <c:pt idx="9">
                  <c:v>2.5017048031760409</c:v>
                </c:pt>
                <c:pt idx="10">
                  <c:v>2.399673022370572</c:v>
                </c:pt>
                <c:pt idx="11">
                  <c:v>2.6728432311017576</c:v>
                </c:pt>
                <c:pt idx="12">
                  <c:v>3.1080530874949086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7444944"/>
        <c:axId val="1919328112"/>
      </c:lineChart>
      <c:catAx>
        <c:axId val="17174449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91932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932811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71744494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1350638066793375"/>
          <c:y val="0.89631650455457779"/>
          <c:w val="0.79544284550638078"/>
          <c:h val="5.343214451134781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Castanha</a:t>
            </a:r>
            <a:r>
              <a:rPr lang="pt-PT" baseline="0"/>
              <a:t> - Destinos das Saídas - UE e PT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21179627668205009"/>
          <c:y val="4.20321328887605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427104000573421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'2'!$E$2:$Q$2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'2'!$E$3:$Q$3</c:f>
              <c:numCache>
                <c:formatCode>#,##0</c:formatCode>
                <c:ptCount val="13"/>
                <c:pt idx="0">
                  <c:v>6554.2849999999999</c:v>
                </c:pt>
                <c:pt idx="1">
                  <c:v>7077.76</c:v>
                </c:pt>
                <c:pt idx="2">
                  <c:v>12799.5</c:v>
                </c:pt>
                <c:pt idx="3">
                  <c:v>17330.101999999999</c:v>
                </c:pt>
                <c:pt idx="4">
                  <c:v>17718.940999999999</c:v>
                </c:pt>
                <c:pt idx="5">
                  <c:v>16521.059000000001</c:v>
                </c:pt>
                <c:pt idx="6">
                  <c:v>19381.429</c:v>
                </c:pt>
                <c:pt idx="7">
                  <c:v>12421.95</c:v>
                </c:pt>
                <c:pt idx="8">
                  <c:v>13399.753000000001</c:v>
                </c:pt>
                <c:pt idx="9">
                  <c:v>13170.957</c:v>
                </c:pt>
                <c:pt idx="10">
                  <c:v>7154.5770000000002</c:v>
                </c:pt>
                <c:pt idx="11">
                  <c:v>9324.6550000000007</c:v>
                </c:pt>
                <c:pt idx="12">
                  <c:v>3187.241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'2'!$E$2:$Q$2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'2'!$E$4:$Q$4</c:f>
              <c:numCache>
                <c:formatCode>#,##0</c:formatCode>
                <c:ptCount val="13"/>
                <c:pt idx="0">
                  <c:v>2302.1</c:v>
                </c:pt>
                <c:pt idx="1">
                  <c:v>1906.299</c:v>
                </c:pt>
                <c:pt idx="2">
                  <c:v>2065.5369999999998</c:v>
                </c:pt>
                <c:pt idx="3">
                  <c:v>1661.48</c:v>
                </c:pt>
                <c:pt idx="4">
                  <c:v>1531.0150000000001</c:v>
                </c:pt>
                <c:pt idx="5">
                  <c:v>1519.7760000000001</c:v>
                </c:pt>
                <c:pt idx="6">
                  <c:v>1386.482</c:v>
                </c:pt>
                <c:pt idx="7">
                  <c:v>842.59</c:v>
                </c:pt>
                <c:pt idx="8">
                  <c:v>1230.653</c:v>
                </c:pt>
                <c:pt idx="9">
                  <c:v>1082.008</c:v>
                </c:pt>
                <c:pt idx="10">
                  <c:v>1098.587</c:v>
                </c:pt>
                <c:pt idx="11">
                  <c:v>1082.3710000000001</c:v>
                </c:pt>
                <c:pt idx="12">
                  <c:v>846.62800000000004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3812640"/>
        <c:axId val="1923560192"/>
      </c:lineChart>
      <c:catAx>
        <c:axId val="189381264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92356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56019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9381264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8443909333"/>
          <c:y val="0.89631623523097947"/>
          <c:w val="0.60931763454521282"/>
          <c:h val="8.1148818059084471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Castanha - Área </a:t>
            </a:r>
            <a:r>
              <a:rPr lang="pt-PT" sz="1200" b="0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(ha)</a:t>
            </a:r>
            <a:r>
              <a:rPr lang="pt-PT" sz="1200" b="1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 e Produção </a:t>
            </a:r>
            <a:r>
              <a:rPr lang="pt-PT" sz="1200" b="0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(t)</a:t>
            </a:r>
            <a:endParaRPr lang="pt-PT">
              <a:effectLst/>
            </a:endParaRPr>
          </a:p>
        </c:rich>
      </c:tx>
      <c:layout>
        <c:manualLayout>
          <c:xMode val="edge"/>
          <c:yMode val="edge"/>
          <c:x val="0.27976358153380093"/>
          <c:y val="4.05106088784764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6807334295796"/>
          <c:y val="0.13819095477386933"/>
          <c:w val="0.75553411681237814"/>
          <c:h val="0.66582914572864327"/>
        </c:manualLayout>
      </c:layout>
      <c:lineChart>
        <c:grouping val="standard"/>
        <c:varyColors val="0"/>
        <c:ser>
          <c:idx val="1"/>
          <c:order val="1"/>
          <c:tx>
            <c:strRef>
              <c:f>'4'!$B$4</c:f>
              <c:strCache>
                <c:ptCount val="1"/>
                <c:pt idx="0">
                  <c:v>Produção 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'4'!$D$4:$P$4</c:f>
              <c:numCache>
                <c:formatCode>#,##0</c:formatCode>
                <c:ptCount val="13"/>
                <c:pt idx="0">
                  <c:v>26832</c:v>
                </c:pt>
                <c:pt idx="1">
                  <c:v>21800</c:v>
                </c:pt>
                <c:pt idx="2">
                  <c:v>22871</c:v>
                </c:pt>
                <c:pt idx="3">
                  <c:v>29814</c:v>
                </c:pt>
                <c:pt idx="4">
                  <c:v>22233</c:v>
                </c:pt>
                <c:pt idx="5">
                  <c:v>33205</c:v>
                </c:pt>
                <c:pt idx="6">
                  <c:v>32082</c:v>
                </c:pt>
                <c:pt idx="7">
                  <c:v>29875</c:v>
                </c:pt>
                <c:pt idx="8">
                  <c:v>34131</c:v>
                </c:pt>
                <c:pt idx="9">
                  <c:v>43841</c:v>
                </c:pt>
                <c:pt idx="10">
                  <c:v>42183</c:v>
                </c:pt>
                <c:pt idx="11">
                  <c:v>37716</c:v>
                </c:pt>
                <c:pt idx="12">
                  <c:v>22671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547136"/>
        <c:axId val="1923578688"/>
      </c:lineChart>
      <c:lineChart>
        <c:grouping val="standard"/>
        <c:varyColors val="0"/>
        <c:ser>
          <c:idx val="0"/>
          <c:order val="0"/>
          <c:tx>
            <c:strRef>
              <c:f>'4'!$B$3</c:f>
              <c:strCache>
                <c:ptCount val="1"/>
                <c:pt idx="0">
                  <c:v>Área </c:v>
                </c:pt>
              </c:strCache>
            </c:strRef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'4'!$D$3:$P$3</c:f>
              <c:numCache>
                <c:formatCode>#,##0</c:formatCode>
                <c:ptCount val="13"/>
                <c:pt idx="0">
                  <c:v>34616</c:v>
                </c:pt>
                <c:pt idx="1">
                  <c:v>34648</c:v>
                </c:pt>
                <c:pt idx="2">
                  <c:v>34814</c:v>
                </c:pt>
                <c:pt idx="3">
                  <c:v>35168</c:v>
                </c:pt>
                <c:pt idx="4">
                  <c:v>35352</c:v>
                </c:pt>
                <c:pt idx="5">
                  <c:v>35595</c:v>
                </c:pt>
                <c:pt idx="6">
                  <c:v>35718</c:v>
                </c:pt>
                <c:pt idx="7">
                  <c:v>36759</c:v>
                </c:pt>
                <c:pt idx="8">
                  <c:v>41328</c:v>
                </c:pt>
                <c:pt idx="9">
                  <c:v>51694</c:v>
                </c:pt>
                <c:pt idx="10">
                  <c:v>51699</c:v>
                </c:pt>
                <c:pt idx="11">
                  <c:v>50373</c:v>
                </c:pt>
                <c:pt idx="12">
                  <c:v>49944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569440"/>
        <c:axId val="1923554752"/>
      </c:lineChart>
      <c:catAx>
        <c:axId val="19235471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92357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57868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923547136"/>
        <c:crosses val="autoZero"/>
        <c:crossBetween val="between"/>
        <c:majorUnit val="10000"/>
      </c:valAx>
      <c:catAx>
        <c:axId val="1923569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3554752"/>
        <c:crosses val="autoZero"/>
        <c:auto val="1"/>
        <c:lblAlgn val="ctr"/>
        <c:lblOffset val="100"/>
        <c:noMultiLvlLbl val="0"/>
      </c:catAx>
      <c:valAx>
        <c:axId val="1923554752"/>
        <c:scaling>
          <c:orientation val="minMax"/>
          <c:min val="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1923569440"/>
        <c:crosses val="max"/>
        <c:crossBetween val="between"/>
        <c:majorUnit val="10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4772994477643711"/>
          <c:y val="0.90767033957377208"/>
          <c:w val="0.68768189817439107"/>
          <c:h val="6.036072385547683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Castanha</a:t>
            </a:r>
            <a:r>
              <a:rPr lang="pt-PT" baseline="0"/>
              <a:t> - </a:t>
            </a:r>
            <a:r>
              <a:rPr lang="pt-PT"/>
              <a:t>Peso da Prod. Certificada na Prod. Total </a:t>
            </a:r>
            <a:r>
              <a:rPr lang="pt-PT" b="0"/>
              <a:t>(%)</a:t>
            </a:r>
          </a:p>
        </c:rich>
      </c:tx>
      <c:layout>
        <c:manualLayout>
          <c:xMode val="edge"/>
          <c:yMode val="edge"/>
          <c:x val="0.1894134060444663"/>
          <c:y val="4.8928877741969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5760205935796485"/>
          <c:h val="0.70923501016639079"/>
        </c:manualLayout>
      </c:layout>
      <c:lineChart>
        <c:grouping val="standard"/>
        <c:varyColors val="0"/>
        <c:ser>
          <c:idx val="1"/>
          <c:order val="0"/>
          <c:tx>
            <c:strRef>
              <c:f>'5'!$B$5</c:f>
              <c:strCache>
                <c:ptCount val="1"/>
                <c:pt idx="0">
                  <c:v>Peso da Prod. Certificada na Prod. Total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'5'!$D$5:$P$5</c:f>
              <c:numCache>
                <c:formatCode>0.000</c:formatCode>
                <c:ptCount val="13"/>
                <c:pt idx="0">
                  <c:v>0</c:v>
                </c:pt>
                <c:pt idx="1">
                  <c:v>1.1834862385321102E-3</c:v>
                </c:pt>
                <c:pt idx="2">
                  <c:v>6.3399064317257658E-4</c:v>
                </c:pt>
                <c:pt idx="3">
                  <c:v>8.0381699872543094E-2</c:v>
                </c:pt>
                <c:pt idx="4">
                  <c:v>7.1200467773130027E-3</c:v>
                </c:pt>
                <c:pt idx="5">
                  <c:v>3.5295889173317272E-3</c:v>
                </c:pt>
                <c:pt idx="6" formatCode="0.00">
                  <c:v>0.25422355214762171</c:v>
                </c:pt>
                <c:pt idx="7" formatCode="0.00">
                  <c:v>0.22547548117154811</c:v>
                </c:pt>
                <c:pt idx="8" formatCode="0.00">
                  <c:v>0.69172834080454715</c:v>
                </c:pt>
                <c:pt idx="9" formatCode="0.00">
                  <c:v>0.4015373736912935</c:v>
                </c:pt>
                <c:pt idx="10" formatCode="0.00">
                  <c:v>0.85081667970509434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3566176"/>
        <c:axId val="1923572160"/>
      </c:lineChart>
      <c:catAx>
        <c:axId val="192356617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92357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572160"/>
        <c:scaling>
          <c:orientation val="minMax"/>
          <c:max val="2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923566176"/>
        <c:crosses val="autoZero"/>
        <c:crossBetween val="between"/>
        <c:majorUnit val="0.25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Castanha</a:t>
            </a:r>
            <a:r>
              <a:rPr lang="pt-PT" baseline="0"/>
              <a:t> - Produção, Importação, Exportação e Consumo Aparente 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11773407937255095"/>
          <c:y val="2.7029810877113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'6'!$B$4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'6'!$D$4:$P$4</c:f>
              <c:numCache>
                <c:formatCode>#,##0</c:formatCode>
                <c:ptCount val="13"/>
                <c:pt idx="0">
                  <c:v>1473.904</c:v>
                </c:pt>
                <c:pt idx="1">
                  <c:v>716.92899999999997</c:v>
                </c:pt>
                <c:pt idx="2">
                  <c:v>3102.0659999999998</c:v>
                </c:pt>
                <c:pt idx="3">
                  <c:v>3483.2280000000001</c:v>
                </c:pt>
                <c:pt idx="4">
                  <c:v>3353.056</c:v>
                </c:pt>
                <c:pt idx="5">
                  <c:v>1765.77</c:v>
                </c:pt>
                <c:pt idx="6">
                  <c:v>1537.7629999999999</c:v>
                </c:pt>
                <c:pt idx="7">
                  <c:v>1553.835</c:v>
                </c:pt>
                <c:pt idx="8">
                  <c:v>2584.6149999999998</c:v>
                </c:pt>
                <c:pt idx="9">
                  <c:v>1848.7260000000001</c:v>
                </c:pt>
                <c:pt idx="10">
                  <c:v>2189.38</c:v>
                </c:pt>
                <c:pt idx="11">
                  <c:v>1674.6079999999999</c:v>
                </c:pt>
                <c:pt idx="12">
                  <c:v>2460.1390000000001</c:v>
                </c:pt>
              </c:numCache>
            </c:numRef>
          </c:val>
        </c:ser>
        <c:ser>
          <c:idx val="2"/>
          <c:order val="2"/>
          <c:tx>
            <c:strRef>
              <c:f>'6'!$B$5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'6'!$D$5:$P$5</c:f>
              <c:numCache>
                <c:formatCode>#,##0</c:formatCode>
                <c:ptCount val="13"/>
                <c:pt idx="0">
                  <c:v>8856.3850000000002</c:v>
                </c:pt>
                <c:pt idx="1">
                  <c:v>8984.0589999999993</c:v>
                </c:pt>
                <c:pt idx="2">
                  <c:v>14865.037</c:v>
                </c:pt>
                <c:pt idx="3">
                  <c:v>18991.581999999999</c:v>
                </c:pt>
                <c:pt idx="4">
                  <c:v>19249.955999999998</c:v>
                </c:pt>
                <c:pt idx="5">
                  <c:v>18040.834999999999</c:v>
                </c:pt>
                <c:pt idx="6">
                  <c:v>20767.911</c:v>
                </c:pt>
                <c:pt idx="7">
                  <c:v>13264.54</c:v>
                </c:pt>
                <c:pt idx="8">
                  <c:v>14630.406000000001</c:v>
                </c:pt>
                <c:pt idx="9">
                  <c:v>14252.965</c:v>
                </c:pt>
                <c:pt idx="10">
                  <c:v>8253.1640000000007</c:v>
                </c:pt>
                <c:pt idx="11">
                  <c:v>10407.026</c:v>
                </c:pt>
                <c:pt idx="12">
                  <c:v>4033.8690000000001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549312"/>
        <c:axId val="1923571072"/>
      </c:barChart>
      <c:lineChart>
        <c:grouping val="standard"/>
        <c:varyColors val="0"/>
        <c:ser>
          <c:idx val="1"/>
          <c:order val="0"/>
          <c:tx>
            <c:strRef>
              <c:f>'6'!$B$3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'6'!$D$3:$P$3</c:f>
              <c:numCache>
                <c:formatCode>#,##0</c:formatCode>
                <c:ptCount val="13"/>
                <c:pt idx="0">
                  <c:v>26832</c:v>
                </c:pt>
                <c:pt idx="1">
                  <c:v>21800</c:v>
                </c:pt>
                <c:pt idx="2">
                  <c:v>22871</c:v>
                </c:pt>
                <c:pt idx="3">
                  <c:v>29814</c:v>
                </c:pt>
                <c:pt idx="4">
                  <c:v>22233</c:v>
                </c:pt>
                <c:pt idx="5">
                  <c:v>33205</c:v>
                </c:pt>
                <c:pt idx="6">
                  <c:v>32082</c:v>
                </c:pt>
                <c:pt idx="7">
                  <c:v>29875</c:v>
                </c:pt>
                <c:pt idx="8">
                  <c:v>34131</c:v>
                </c:pt>
                <c:pt idx="9">
                  <c:v>43841</c:v>
                </c:pt>
                <c:pt idx="10">
                  <c:v>42183</c:v>
                </c:pt>
                <c:pt idx="11">
                  <c:v>37716</c:v>
                </c:pt>
                <c:pt idx="12">
                  <c:v>22671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'6'!$D$8:$P$8</c:f>
              <c:numCache>
                <c:formatCode>#,##0</c:formatCode>
                <c:ptCount val="13"/>
                <c:pt idx="0">
                  <c:v>19449.519</c:v>
                </c:pt>
                <c:pt idx="1">
                  <c:v>13532.87</c:v>
                </c:pt>
                <c:pt idx="2">
                  <c:v>11108.028999999999</c:v>
                </c:pt>
                <c:pt idx="3">
                  <c:v>14305.646000000004</c:v>
                </c:pt>
                <c:pt idx="4">
                  <c:v>6336.1000000000022</c:v>
                </c:pt>
                <c:pt idx="5">
                  <c:v>16929.934999999998</c:v>
                </c:pt>
                <c:pt idx="6">
                  <c:v>12851.851999999999</c:v>
                </c:pt>
                <c:pt idx="7">
                  <c:v>18164.294999999998</c:v>
                </c:pt>
                <c:pt idx="8">
                  <c:v>22085.208999999995</c:v>
                </c:pt>
                <c:pt idx="9">
                  <c:v>31436.761000000002</c:v>
                </c:pt>
                <c:pt idx="10">
                  <c:v>36119.216</c:v>
                </c:pt>
                <c:pt idx="11">
                  <c:v>28983.582000000002</c:v>
                </c:pt>
                <c:pt idx="12">
                  <c:v>21097.27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549312"/>
        <c:axId val="1923571072"/>
      </c:lineChart>
      <c:catAx>
        <c:axId val="19235493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192357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57107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1923549312"/>
        <c:crosses val="autoZero"/>
        <c:crossBetween val="between"/>
        <c:majorUnit val="5000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509090071881E-2"/>
          <c:y val="0.86709155815356875"/>
          <c:w val="0.83348712989823637"/>
          <c:h val="8.712834718374884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Castanha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8070391666117569"/>
          <c:y val="1.6406270018104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866244373084648E-2"/>
          <c:y val="0.13119285240197964"/>
          <c:w val="0.88394023372776731"/>
          <c:h val="0.68277877530598341"/>
        </c:manualLayout>
      </c:layout>
      <c:lineChart>
        <c:grouping val="standard"/>
        <c:varyColors val="0"/>
        <c:ser>
          <c:idx val="1"/>
          <c:order val="0"/>
          <c:tx>
            <c:strRef>
              <c:f>'6'!$B$9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'6'!$D$9:$P$9</c:f>
              <c:numCache>
                <c:formatCode>#\ ##0.0</c:formatCode>
                <c:ptCount val="13"/>
                <c:pt idx="0">
                  <c:v>137.95713919711844</c:v>
                </c:pt>
                <c:pt idx="1">
                  <c:v>161.08925896724048</c:v>
                </c:pt>
                <c:pt idx="2">
                  <c:v>205.89611352293016</c:v>
                </c:pt>
                <c:pt idx="3">
                  <c:v>208.40722607004247</c:v>
                </c:pt>
                <c:pt idx="4">
                  <c:v>350.89408311106189</c:v>
                </c:pt>
                <c:pt idx="5">
                  <c:v>196.13188119151079</c:v>
                </c:pt>
                <c:pt idx="6">
                  <c:v>249.62939193510789</c:v>
                </c:pt>
                <c:pt idx="7">
                  <c:v>164.47101305060286</c:v>
                </c:pt>
                <c:pt idx="8">
                  <c:v>154.54234551278191</c:v>
                </c:pt>
                <c:pt idx="9">
                  <c:v>139.4577513885734</c:v>
                </c:pt>
                <c:pt idx="10">
                  <c:v>116.78824922445715</c:v>
                </c:pt>
                <c:pt idx="11">
                  <c:v>130.12884328790003</c:v>
                </c:pt>
                <c:pt idx="12">
                  <c:v>107.45940114526667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'6'!$B$10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'6'!$D$10:$P$10</c:f>
              <c:numCache>
                <c:formatCode>#\ ##0.0</c:formatCode>
                <c:ptCount val="13"/>
                <c:pt idx="0">
                  <c:v>92.421899996601439</c:v>
                </c:pt>
                <c:pt idx="1">
                  <c:v>94.702313699902533</c:v>
                </c:pt>
                <c:pt idx="2">
                  <c:v>72.073659512412164</c:v>
                </c:pt>
                <c:pt idx="3">
                  <c:v>75.651375687613125</c:v>
                </c:pt>
                <c:pt idx="4">
                  <c:v>47.080128154543026</c:v>
                </c:pt>
                <c:pt idx="5">
                  <c:v>89.570131249765595</c:v>
                </c:pt>
                <c:pt idx="6">
                  <c:v>88.0346972560842</c:v>
                </c:pt>
                <c:pt idx="7">
                  <c:v>91.44566304390014</c:v>
                </c:pt>
                <c:pt idx="8">
                  <c:v>88.297077016567968</c:v>
                </c:pt>
                <c:pt idx="9">
                  <c:v>94.119222396989301</c:v>
                </c:pt>
                <c:pt idx="10">
                  <c:v>93.938462008699176</c:v>
                </c:pt>
                <c:pt idx="11">
                  <c:v>94.222218633983886</c:v>
                </c:pt>
                <c:pt idx="12">
                  <c:v>88.33906472259207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3566720"/>
        <c:axId val="1923549856"/>
      </c:lineChart>
      <c:catAx>
        <c:axId val="192356672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192354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54985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192356672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561659443723E-2"/>
          <c:y val="0.88969944216582952"/>
          <c:w val="0.83348715131538798"/>
          <c:h val="0.1086043910249380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p.p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372340</xdr:colOff>
      <xdr:row>7</xdr:row>
      <xdr:rowOff>43298</xdr:rowOff>
    </xdr:from>
    <xdr:to>
      <xdr:col>0</xdr:col>
      <xdr:colOff>2190749</xdr:colOff>
      <xdr:row>8</xdr:row>
      <xdr:rowOff>136421</xdr:rowOff>
    </xdr:to>
    <xdr:pic>
      <xdr:nvPicPr>
        <xdr:cNvPr id="6157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40" y="1982934"/>
          <a:ext cx="1818409" cy="370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25977</xdr:colOff>
      <xdr:row>0</xdr:row>
      <xdr:rowOff>34636</xdr:rowOff>
    </xdr:from>
    <xdr:to>
      <xdr:col>0</xdr:col>
      <xdr:colOff>2409720</xdr:colOff>
      <xdr:row>1</xdr:row>
      <xdr:rowOff>68468</xdr:rowOff>
    </xdr:to>
    <xdr:pic>
      <xdr:nvPicPr>
        <xdr:cNvPr id="7" name="Imagem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977" y="34636"/>
          <a:ext cx="2383743" cy="31092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</xdr:row>
      <xdr:rowOff>60613</xdr:rowOff>
    </xdr:from>
    <xdr:to>
      <xdr:col>0</xdr:col>
      <xdr:colOff>2355273</xdr:colOff>
      <xdr:row>7</xdr:row>
      <xdr:rowOff>51955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250" y="614795"/>
          <a:ext cx="2260023" cy="1376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340893</xdr:colOff>
      <xdr:row>13</xdr:row>
      <xdr:rowOff>140369</xdr:rowOff>
    </xdr:from>
    <xdr:to>
      <xdr:col>12</xdr:col>
      <xdr:colOff>842210</xdr:colOff>
      <xdr:row>33</xdr:row>
      <xdr:rowOff>140369</xdr:rowOff>
    </xdr:to>
    <xdr:graphicFrame macro="">
      <xdr:nvGraphicFramePr>
        <xdr:cNvPr id="10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591554</xdr:colOff>
      <xdr:row>11</xdr:row>
      <xdr:rowOff>10024</xdr:rowOff>
    </xdr:from>
    <xdr:to>
      <xdr:col>12</xdr:col>
      <xdr:colOff>842210</xdr:colOff>
      <xdr:row>31</xdr:row>
      <xdr:rowOff>130342</xdr:rowOff>
    </xdr:to>
    <xdr:graphicFrame macro="">
      <xdr:nvGraphicFramePr>
        <xdr:cNvPr id="20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210550</xdr:colOff>
      <xdr:row>7</xdr:row>
      <xdr:rowOff>30078</xdr:rowOff>
    </xdr:from>
    <xdr:to>
      <xdr:col>12</xdr:col>
      <xdr:colOff>411077</xdr:colOff>
      <xdr:row>28</xdr:row>
      <xdr:rowOff>40104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350920</xdr:colOff>
      <xdr:row>8</xdr:row>
      <xdr:rowOff>100264</xdr:rowOff>
    </xdr:from>
    <xdr:to>
      <xdr:col>11</xdr:col>
      <xdr:colOff>280737</xdr:colOff>
      <xdr:row>27</xdr:row>
      <xdr:rowOff>130344</xdr:rowOff>
    </xdr:to>
    <xdr:graphicFrame macro="">
      <xdr:nvGraphicFramePr>
        <xdr:cNvPr id="410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38099</xdr:colOff>
      <xdr:row>5</xdr:row>
      <xdr:rowOff>142875</xdr:rowOff>
    </xdr:from>
    <xdr:to>
      <xdr:col>13</xdr:col>
      <xdr:colOff>240632</xdr:colOff>
      <xdr:row>8</xdr:row>
      <xdr:rowOff>0</xdr:rowOff>
    </xdr:to>
    <xdr:sp macro="" textlink="">
      <xdr:nvSpPr>
        <xdr:cNvPr id="2" name="CaixaDeTexto 1"/>
        <xdr:cNvSpPr txBox="1"/>
      </xdr:nvSpPr>
      <xdr:spPr>
        <a:xfrm>
          <a:off x="188494" y="1556586"/>
          <a:ext cx="12053638" cy="3383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900">
              <a:latin typeface="Arial" pitchFamily="34" charset="0"/>
              <a:cs typeface="Arial" pitchFamily="34" charset="0"/>
            </a:rPr>
            <a:t>Nota: As produções certificadas de castanha são as seguintes: Castanha da Padrela DOP, Castanha da Terra Fria DOP, Castanha dos Soutos da Lapa DOP e Castanha de Marvão-Portalegre </a:t>
          </a:r>
          <a:r>
            <a:rPr lang="pt-PT" sz="900" baseline="0">
              <a:latin typeface="Arial" pitchFamily="34" charset="0"/>
              <a:cs typeface="Arial" pitchFamily="34" charset="0"/>
            </a:rPr>
            <a:t>DOP </a:t>
          </a:r>
          <a:endParaRPr lang="pt-PT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812131</xdr:colOff>
      <xdr:row>15</xdr:row>
      <xdr:rowOff>139866</xdr:rowOff>
    </xdr:from>
    <xdr:to>
      <xdr:col>7</xdr:col>
      <xdr:colOff>10026</xdr:colOff>
      <xdr:row>38</xdr:row>
      <xdr:rowOff>110289</xdr:rowOff>
    </xdr:to>
    <xdr:graphicFrame macro="">
      <xdr:nvGraphicFramePr>
        <xdr:cNvPr id="512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611605</xdr:colOff>
      <xdr:row>16</xdr:row>
      <xdr:rowOff>100260</xdr:rowOff>
    </xdr:from>
    <xdr:to>
      <xdr:col>15</xdr:col>
      <xdr:colOff>100263</xdr:colOff>
      <xdr:row>39</xdr:row>
      <xdr:rowOff>40103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7109375" customWidth="1"/>
    <col min="2" max="2" width="46.140625" customWidth="1"/>
  </cols>
  <sheetData>
    <row r="1" spans="1:2" ht="21.95" customHeight="1" x14ac:dyDescent="0.2">
      <c r="B1" s="45" t="s">
        <v>49</v>
      </c>
    </row>
    <row r="2" spans="1:2" ht="21.95" customHeight="1" x14ac:dyDescent="0.2">
      <c r="A2" s="72" t="s">
        <v>72</v>
      </c>
      <c r="B2" s="46" t="s">
        <v>59</v>
      </c>
    </row>
    <row r="3" spans="1:2" ht="21.95" customHeight="1" x14ac:dyDescent="0.2">
      <c r="A3" s="71"/>
      <c r="B3" s="47" t="s">
        <v>0</v>
      </c>
    </row>
    <row r="4" spans="1:2" ht="21.95" customHeight="1" x14ac:dyDescent="0.2">
      <c r="B4" s="48" t="s">
        <v>51</v>
      </c>
    </row>
    <row r="5" spans="1:2" ht="21.95" customHeight="1" x14ac:dyDescent="0.2">
      <c r="B5" s="48" t="s">
        <v>61</v>
      </c>
    </row>
    <row r="6" spans="1:2" ht="21.95" customHeight="1" x14ac:dyDescent="0.2">
      <c r="B6" s="48" t="s">
        <v>1</v>
      </c>
    </row>
    <row r="7" spans="1:2" ht="21.95" customHeight="1" x14ac:dyDescent="0.2">
      <c r="B7" s="47" t="s">
        <v>57</v>
      </c>
    </row>
    <row r="8" spans="1:2" ht="21.95" customHeight="1" x14ac:dyDescent="0.2">
      <c r="A8" s="50" t="s">
        <v>50</v>
      </c>
      <c r="B8" s="49" t="s">
        <v>43</v>
      </c>
    </row>
    <row r="9" spans="1:2" ht="19.5" customHeight="1" x14ac:dyDescent="0.2">
      <c r="B9" s="2"/>
    </row>
  </sheetData>
  <sheetProtection selectLockedCells="1" selectUnlockedCells="1"/>
  <phoneticPr fontId="9" type="noConversion"/>
  <hyperlinks>
    <hyperlink ref="B3" location="1!A1" display="1. Comércio Internacional"/>
    <hyperlink ref="B4" location="2!A1" display="2. Destinos das Saídas - UE/PT"/>
    <hyperlink ref="B5" location="3!A1" display="3. Principais Destinos das Saídas"/>
    <hyperlink ref="B6" location="4!A1" display="4. Área e Produção"/>
    <hyperlink ref="B8" location="'6'!A1" display="6. Indicadores de análise do Comércio Internacional"/>
    <hyperlink ref="B7" location="'5'!A1" display="5. Produção de Castanha Certificada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3"/>
  <sheetViews>
    <sheetView showGridLines="0" zoomScale="95" zoomScaleNormal="95" workbookViewId="0"/>
  </sheetViews>
  <sheetFormatPr defaultRowHeight="12.75" x14ac:dyDescent="0.2"/>
  <cols>
    <col min="1" max="1" width="2.28515625" style="3" customWidth="1"/>
    <col min="2" max="2" width="20.7109375" style="3" customWidth="1"/>
    <col min="3" max="3" width="15.7109375" style="3" customWidth="1"/>
    <col min="4" max="4" width="10.7109375" style="3" customWidth="1"/>
    <col min="5" max="17" width="12.7109375" style="3" customWidth="1"/>
    <col min="18" max="23" width="10.7109375" style="3" customWidth="1"/>
    <col min="24" max="16384" width="9.140625" style="3"/>
  </cols>
  <sheetData>
    <row r="1" spans="2:23" ht="29.85" customHeight="1" x14ac:dyDescent="0.2">
      <c r="B1" s="36" t="s">
        <v>33</v>
      </c>
      <c r="C1" s="36"/>
    </row>
    <row r="2" spans="2:23" ht="21" customHeight="1" x14ac:dyDescent="0.2">
      <c r="B2" s="62" t="s">
        <v>64</v>
      </c>
      <c r="C2" s="54" t="s">
        <v>2</v>
      </c>
      <c r="D2" s="54" t="s">
        <v>3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  <c r="P2" s="6">
        <v>2021</v>
      </c>
      <c r="Q2" s="6" t="s">
        <v>71</v>
      </c>
    </row>
    <row r="3" spans="2:23" ht="15.95" customHeight="1" x14ac:dyDescent="0.2">
      <c r="B3" s="74" t="s">
        <v>67</v>
      </c>
      <c r="C3" s="75" t="s">
        <v>77</v>
      </c>
      <c r="D3" s="76" t="s">
        <v>4</v>
      </c>
      <c r="E3" s="8">
        <v>1473.904</v>
      </c>
      <c r="F3" s="8">
        <v>716.92899999999997</v>
      </c>
      <c r="G3" s="8">
        <v>3102.0659999999998</v>
      </c>
      <c r="H3" s="8">
        <v>3483.2280000000001</v>
      </c>
      <c r="I3" s="8">
        <v>3353.056</v>
      </c>
      <c r="J3" s="8">
        <v>1765.77</v>
      </c>
      <c r="K3" s="8">
        <v>1537.7629999999999</v>
      </c>
      <c r="L3" s="8">
        <v>1553.835</v>
      </c>
      <c r="M3" s="8">
        <v>2584.6149999999998</v>
      </c>
      <c r="N3" s="8">
        <v>1848.7260000000001</v>
      </c>
      <c r="O3" s="8">
        <v>2189.38</v>
      </c>
      <c r="P3" s="8">
        <v>1674.6079999999999</v>
      </c>
      <c r="Q3" s="8">
        <v>2460.1390000000001</v>
      </c>
    </row>
    <row r="4" spans="2:23" ht="15.95" customHeight="1" x14ac:dyDescent="0.2">
      <c r="B4" s="74"/>
      <c r="C4" s="75"/>
      <c r="D4" s="77" t="s">
        <v>5</v>
      </c>
      <c r="E4" s="8">
        <v>8856.3850000000002</v>
      </c>
      <c r="F4" s="8">
        <v>8984.0589999999993</v>
      </c>
      <c r="G4" s="8">
        <v>14865.037</v>
      </c>
      <c r="H4" s="8">
        <v>18991.581999999999</v>
      </c>
      <c r="I4" s="8">
        <v>19249.955999999998</v>
      </c>
      <c r="J4" s="8">
        <v>18040.834999999999</v>
      </c>
      <c r="K4" s="8">
        <v>20767.911</v>
      </c>
      <c r="L4" s="8">
        <v>13264.54</v>
      </c>
      <c r="M4" s="8">
        <v>14630.406000000001</v>
      </c>
      <c r="N4" s="8">
        <v>14252.965</v>
      </c>
      <c r="O4" s="8">
        <v>8253.1640000000007</v>
      </c>
      <c r="P4" s="8">
        <v>10407.026</v>
      </c>
      <c r="Q4" s="8">
        <v>4033.8690000000001</v>
      </c>
      <c r="U4" s="14"/>
      <c r="V4" s="14"/>
      <c r="W4" s="14"/>
    </row>
    <row r="5" spans="2:23" ht="15.95" customHeight="1" x14ac:dyDescent="0.2">
      <c r="B5" s="74"/>
      <c r="C5" s="75"/>
      <c r="D5" s="78" t="s">
        <v>6</v>
      </c>
      <c r="E5" s="51">
        <f t="shared" ref="E5" si="0">E4-E3</f>
        <v>7382.4809999999998</v>
      </c>
      <c r="F5" s="51">
        <f t="shared" ref="F5:K5" si="1">F4-F3</f>
        <v>8267.1299999999992</v>
      </c>
      <c r="G5" s="51">
        <f t="shared" si="1"/>
        <v>11762.971000000001</v>
      </c>
      <c r="H5" s="51">
        <f t="shared" si="1"/>
        <v>15508.353999999999</v>
      </c>
      <c r="I5" s="51">
        <f t="shared" si="1"/>
        <v>15896.899999999998</v>
      </c>
      <c r="J5" s="51">
        <f t="shared" si="1"/>
        <v>16275.064999999999</v>
      </c>
      <c r="K5" s="51">
        <f t="shared" si="1"/>
        <v>19230.148000000001</v>
      </c>
      <c r="L5" s="51">
        <f t="shared" ref="L5:M5" si="2">L4-L3</f>
        <v>11710.705000000002</v>
      </c>
      <c r="M5" s="51">
        <f t="shared" si="2"/>
        <v>12045.791000000001</v>
      </c>
      <c r="N5" s="51">
        <f t="shared" ref="N5:O5" si="3">N4-N3</f>
        <v>12404.239</v>
      </c>
      <c r="O5" s="51">
        <f t="shared" si="3"/>
        <v>6063.7840000000006</v>
      </c>
      <c r="P5" s="51">
        <f t="shared" ref="P5:Q5" si="4">P4-P3</f>
        <v>8732.4179999999997</v>
      </c>
      <c r="Q5" s="51">
        <f t="shared" si="4"/>
        <v>1573.73</v>
      </c>
      <c r="U5" s="14"/>
      <c r="V5" s="14"/>
      <c r="W5" s="14"/>
    </row>
    <row r="6" spans="2:23" ht="15.95" customHeight="1" x14ac:dyDescent="0.2">
      <c r="B6" s="74"/>
      <c r="C6" s="75" t="s">
        <v>78</v>
      </c>
      <c r="D6" s="77" t="s">
        <v>4</v>
      </c>
      <c r="E6" s="8">
        <v>1979.779</v>
      </c>
      <c r="F6" s="8">
        <v>1070.4880000000001</v>
      </c>
      <c r="G6" s="8">
        <v>6605.268</v>
      </c>
      <c r="H6" s="8">
        <v>8439.7070000000003</v>
      </c>
      <c r="I6" s="8">
        <v>7765.2839999999997</v>
      </c>
      <c r="J6" s="8">
        <v>3049.7179999999998</v>
      </c>
      <c r="K6" s="8">
        <v>3367.2359999999999</v>
      </c>
      <c r="L6" s="8">
        <v>3825.174</v>
      </c>
      <c r="M6" s="8">
        <v>6430.259</v>
      </c>
      <c r="N6" s="8">
        <v>4086.4050000000002</v>
      </c>
      <c r="O6" s="8">
        <v>4301.8879999999999</v>
      </c>
      <c r="P6" s="8">
        <v>4713.0069999999996</v>
      </c>
      <c r="Q6" s="8">
        <v>6752.4110000000001</v>
      </c>
      <c r="U6" s="14"/>
      <c r="V6" s="14"/>
      <c r="W6" s="14"/>
    </row>
    <row r="7" spans="2:23" ht="15.95" customHeight="1" x14ac:dyDescent="0.2">
      <c r="B7" s="74"/>
      <c r="C7" s="75"/>
      <c r="D7" s="77" t="s">
        <v>5</v>
      </c>
      <c r="E7" s="7">
        <v>16278.534</v>
      </c>
      <c r="F7" s="7">
        <v>18127.444</v>
      </c>
      <c r="G7" s="7">
        <v>36664.550999999999</v>
      </c>
      <c r="H7" s="7">
        <v>53442.824999999997</v>
      </c>
      <c r="I7" s="7">
        <v>57038.082000000002</v>
      </c>
      <c r="J7" s="7">
        <v>40574.750999999997</v>
      </c>
      <c r="K7" s="7">
        <v>53410.574000000001</v>
      </c>
      <c r="L7" s="7">
        <v>37598.324999999997</v>
      </c>
      <c r="M7" s="7">
        <v>44007.017999999996</v>
      </c>
      <c r="N7" s="7">
        <v>35656.711000000003</v>
      </c>
      <c r="O7" s="7">
        <v>19804.895</v>
      </c>
      <c r="P7" s="7">
        <v>27816.348999999998</v>
      </c>
      <c r="Q7" s="7">
        <v>12537.478999999999</v>
      </c>
      <c r="U7" s="14"/>
      <c r="V7" s="14"/>
      <c r="W7" s="14"/>
    </row>
    <row r="8" spans="2:23" ht="15.95" customHeight="1" x14ac:dyDescent="0.2">
      <c r="B8" s="79"/>
      <c r="C8" s="75"/>
      <c r="D8" s="80" t="s">
        <v>6</v>
      </c>
      <c r="E8" s="10">
        <f t="shared" ref="E8" si="5">E7-E6</f>
        <v>14298.754999999999</v>
      </c>
      <c r="F8" s="10">
        <f t="shared" ref="F8:K8" si="6">F7-F6</f>
        <v>17056.955999999998</v>
      </c>
      <c r="G8" s="10">
        <f t="shared" si="6"/>
        <v>30059.282999999999</v>
      </c>
      <c r="H8" s="10">
        <f t="shared" si="6"/>
        <v>45003.117999999995</v>
      </c>
      <c r="I8" s="10">
        <f t="shared" si="6"/>
        <v>49272.798000000003</v>
      </c>
      <c r="J8" s="10">
        <f t="shared" si="6"/>
        <v>37525.032999999996</v>
      </c>
      <c r="K8" s="10">
        <f t="shared" si="6"/>
        <v>50043.338000000003</v>
      </c>
      <c r="L8" s="10">
        <f t="shared" ref="L8:M8" si="7">L7-L6</f>
        <v>33773.150999999998</v>
      </c>
      <c r="M8" s="10">
        <f t="shared" si="7"/>
        <v>37576.758999999998</v>
      </c>
      <c r="N8" s="10">
        <f t="shared" ref="N8:O8" si="8">N7-N6</f>
        <v>31570.306000000004</v>
      </c>
      <c r="O8" s="10">
        <f t="shared" si="8"/>
        <v>15503.007000000001</v>
      </c>
      <c r="P8" s="10">
        <f t="shared" ref="P8:Q8" si="9">P7-P6</f>
        <v>23103.341999999997</v>
      </c>
      <c r="Q8" s="10">
        <f t="shared" si="9"/>
        <v>5785.0679999999993</v>
      </c>
      <c r="U8" s="14"/>
      <c r="V8" s="14"/>
      <c r="W8" s="14"/>
    </row>
    <row r="9" spans="2:23" ht="12" customHeight="1" x14ac:dyDescent="0.2">
      <c r="B9" s="81"/>
      <c r="C9" s="82"/>
      <c r="D9" s="8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U9" s="14"/>
      <c r="V9" s="14"/>
      <c r="W9" s="14"/>
    </row>
    <row r="10" spans="2:23" ht="21.95" customHeight="1" x14ac:dyDescent="0.2">
      <c r="B10" s="83" t="s">
        <v>46</v>
      </c>
      <c r="C10" s="84"/>
      <c r="D10" s="85" t="s">
        <v>7</v>
      </c>
      <c r="E10" s="12">
        <f t="shared" ref="E10" si="10">E6/E3</f>
        <v>1.3432211324482464</v>
      </c>
      <c r="F10" s="12">
        <f t="shared" ref="F10:H11" si="11">F6/F3</f>
        <v>1.4931576209080677</v>
      </c>
      <c r="G10" s="12">
        <f t="shared" si="11"/>
        <v>2.1293125291338098</v>
      </c>
      <c r="H10" s="12">
        <f t="shared" si="11"/>
        <v>2.4229556606687819</v>
      </c>
      <c r="I10" s="12">
        <f t="shared" ref="I10:J10" si="12">I6/I3</f>
        <v>2.315882585915654</v>
      </c>
      <c r="J10" s="12">
        <f t="shared" si="12"/>
        <v>1.7271320726934991</v>
      </c>
      <c r="K10" s="12">
        <f t="shared" ref="K10:L10" si="13">K6/K3</f>
        <v>2.1896976322099051</v>
      </c>
      <c r="L10" s="12">
        <f t="shared" si="13"/>
        <v>2.4617633146376545</v>
      </c>
      <c r="M10" s="12">
        <f t="shared" ref="M10:N10" si="14">M6/M3</f>
        <v>2.4878981976038985</v>
      </c>
      <c r="N10" s="12">
        <f t="shared" si="14"/>
        <v>2.2103897494815348</v>
      </c>
      <c r="O10" s="12">
        <f t="shared" ref="O10:P10" si="15">O6/O3</f>
        <v>1.9648886899487525</v>
      </c>
      <c r="P10" s="12">
        <f t="shared" si="15"/>
        <v>2.8143941746366909</v>
      </c>
      <c r="Q10" s="12">
        <f t="shared" ref="Q10" si="16">Q6/Q3</f>
        <v>2.7447274320678625</v>
      </c>
      <c r="U10" s="14"/>
      <c r="V10" s="14"/>
    </row>
    <row r="11" spans="2:23" ht="21.95" customHeight="1" x14ac:dyDescent="0.2">
      <c r="B11" s="86" t="s">
        <v>8</v>
      </c>
      <c r="C11" s="87"/>
      <c r="D11" s="88" t="s">
        <v>7</v>
      </c>
      <c r="E11" s="55">
        <f t="shared" ref="E11" si="17">E7/E4</f>
        <v>1.8380562723955653</v>
      </c>
      <c r="F11" s="55">
        <f t="shared" si="11"/>
        <v>2.0177343002756327</v>
      </c>
      <c r="G11" s="55">
        <f t="shared" si="11"/>
        <v>2.4664957779788907</v>
      </c>
      <c r="H11" s="55">
        <f t="shared" si="11"/>
        <v>2.8140270252367601</v>
      </c>
      <c r="I11" s="55">
        <f t="shared" ref="I11:J11" si="18">I7/I4</f>
        <v>2.9630240193795769</v>
      </c>
      <c r="J11" s="55">
        <f t="shared" si="18"/>
        <v>2.249050612125215</v>
      </c>
      <c r="K11" s="55">
        <f t="shared" ref="K11:L11" si="19">K7/K4</f>
        <v>2.5717836521930395</v>
      </c>
      <c r="L11" s="55">
        <f t="shared" si="19"/>
        <v>2.8344989724483467</v>
      </c>
      <c r="M11" s="55">
        <f t="shared" ref="M11:N11" si="20">M7/M4</f>
        <v>3.0079150230007285</v>
      </c>
      <c r="N11" s="55">
        <f t="shared" si="20"/>
        <v>2.5017048031760409</v>
      </c>
      <c r="O11" s="55">
        <f t="shared" ref="O11:P11" si="21">O7/O4</f>
        <v>2.399673022370572</v>
      </c>
      <c r="P11" s="55">
        <f t="shared" si="21"/>
        <v>2.6728432311017576</v>
      </c>
      <c r="Q11" s="55">
        <f t="shared" ref="Q11" si="22">Q7/Q4</f>
        <v>3.1080530874949086</v>
      </c>
      <c r="U11" s="14"/>
      <c r="V11" s="14"/>
    </row>
    <row r="12" spans="2:23" ht="15.75" customHeight="1" x14ac:dyDescent="0.2">
      <c r="B12" s="58" t="s">
        <v>65</v>
      </c>
      <c r="C12" s="58"/>
      <c r="D12" s="56"/>
      <c r="E12" s="56"/>
      <c r="F12" s="56"/>
      <c r="G12" s="56"/>
      <c r="H12" s="56"/>
      <c r="I12" s="56"/>
      <c r="J12" s="57"/>
      <c r="K12" s="57"/>
      <c r="L12" s="57"/>
      <c r="M12" s="57"/>
      <c r="N12" s="57"/>
      <c r="O12" s="57"/>
    </row>
    <row r="13" spans="2:23" x14ac:dyDescent="0.2">
      <c r="C13" s="13"/>
      <c r="D13" s="13"/>
      <c r="E13" s="13"/>
      <c r="F13" s="13"/>
      <c r="G13" s="13"/>
      <c r="H13" s="13"/>
      <c r="I13" s="13"/>
    </row>
    <row r="14" spans="2:23" x14ac:dyDescent="0.2">
      <c r="C14" s="13"/>
      <c r="D14" s="13"/>
      <c r="E14" s="13"/>
      <c r="F14" s="13"/>
      <c r="G14" s="13"/>
      <c r="H14" s="13"/>
      <c r="I14" s="13"/>
      <c r="J14" s="14"/>
      <c r="K14" s="14"/>
      <c r="L14" s="14"/>
      <c r="P14" s="17" t="s">
        <v>9</v>
      </c>
    </row>
    <row r="15" spans="2:23" x14ac:dyDescent="0.2">
      <c r="C15" s="13"/>
      <c r="D15" s="13"/>
      <c r="E15" s="13"/>
      <c r="F15" s="13"/>
      <c r="G15" s="13"/>
      <c r="H15" s="13"/>
      <c r="I15" s="13"/>
    </row>
    <row r="16" spans="2:23" x14ac:dyDescent="0.2">
      <c r="C16" s="13"/>
      <c r="D16" s="13"/>
      <c r="E16" s="13"/>
      <c r="F16" s="13"/>
      <c r="G16" s="13"/>
      <c r="H16" s="13"/>
      <c r="I16" s="13"/>
    </row>
    <row r="17" spans="3:25" x14ac:dyDescent="0.2">
      <c r="C17" s="13"/>
      <c r="D17" s="13"/>
      <c r="E17" s="13"/>
      <c r="F17" s="13"/>
      <c r="G17" s="13"/>
      <c r="H17" s="13"/>
      <c r="I17" s="13"/>
    </row>
    <row r="18" spans="3:25" x14ac:dyDescent="0.2">
      <c r="C18" s="13"/>
      <c r="D18" s="13"/>
      <c r="E18" s="13"/>
      <c r="F18" s="13"/>
      <c r="G18" s="13"/>
      <c r="H18" s="13"/>
      <c r="I18" s="13"/>
    </row>
    <row r="19" spans="3:25" x14ac:dyDescent="0.2">
      <c r="C19" s="13"/>
      <c r="D19" s="13"/>
      <c r="E19" s="13"/>
      <c r="F19" s="13"/>
      <c r="G19" s="13"/>
      <c r="H19" s="13"/>
      <c r="I19" s="13"/>
      <c r="P19" s="14"/>
      <c r="Q19" s="14"/>
    </row>
    <row r="20" spans="3:25" x14ac:dyDescent="0.2">
      <c r="C20" s="13"/>
      <c r="D20" s="13"/>
      <c r="E20" s="13"/>
      <c r="F20" s="13"/>
      <c r="G20" s="13"/>
      <c r="H20" s="13"/>
      <c r="I20" s="13"/>
      <c r="P20" s="14"/>
      <c r="Q20" s="14"/>
      <c r="X20" s="14"/>
      <c r="Y20" s="14"/>
    </row>
    <row r="21" spans="3:25" x14ac:dyDescent="0.2">
      <c r="C21" s="13"/>
      <c r="D21" s="13"/>
      <c r="E21" s="13"/>
      <c r="F21" s="13"/>
      <c r="G21" s="13"/>
      <c r="H21" s="13"/>
      <c r="I21" s="13"/>
      <c r="J21" s="24"/>
      <c r="P21" s="14"/>
      <c r="Q21" s="14"/>
      <c r="R21" s="14"/>
      <c r="Y21" s="14"/>
    </row>
    <row r="22" spans="3:25" x14ac:dyDescent="0.2">
      <c r="C22" s="13"/>
      <c r="D22" s="13"/>
      <c r="E22" s="13"/>
      <c r="F22" s="13"/>
      <c r="G22" s="13"/>
      <c r="H22" s="13"/>
      <c r="I22" s="13"/>
      <c r="J22" s="24"/>
      <c r="P22" s="14"/>
      <c r="Q22" s="14"/>
      <c r="R22" s="14"/>
      <c r="S22" s="14"/>
      <c r="Y22" s="14"/>
    </row>
    <row r="23" spans="3:25" x14ac:dyDescent="0.2">
      <c r="C23" s="13"/>
      <c r="D23" s="13"/>
      <c r="E23" s="13"/>
      <c r="F23" s="13"/>
      <c r="G23" s="13"/>
      <c r="H23" s="13"/>
      <c r="I23" s="13"/>
      <c r="J23" s="24"/>
      <c r="Q23" s="14"/>
      <c r="R23" s="14"/>
      <c r="S23" s="14"/>
      <c r="Y23" s="14"/>
    </row>
    <row r="24" spans="3:25" x14ac:dyDescent="0.2">
      <c r="C24" s="13"/>
      <c r="J24" s="24"/>
      <c r="Q24" s="14"/>
      <c r="R24" s="14"/>
      <c r="S24" s="14"/>
      <c r="Y24" s="14"/>
    </row>
    <row r="25" spans="3:25" x14ac:dyDescent="0.2">
      <c r="C25" s="13"/>
      <c r="J25" s="24"/>
      <c r="P25" s="14"/>
      <c r="Q25" s="14"/>
      <c r="R25" s="14"/>
      <c r="S25" s="14"/>
      <c r="Y25" s="14"/>
    </row>
    <row r="26" spans="3:25" x14ac:dyDescent="0.2">
      <c r="J26" s="24"/>
      <c r="Q26" s="14"/>
      <c r="R26" s="14"/>
      <c r="S26" s="14"/>
      <c r="Y26" s="14"/>
    </row>
    <row r="27" spans="3:25" x14ac:dyDescent="0.2">
      <c r="D27" s="13"/>
      <c r="E27" s="13"/>
      <c r="F27" s="13"/>
      <c r="G27" s="13"/>
      <c r="H27" s="13"/>
      <c r="I27" s="13"/>
      <c r="J27" s="24"/>
      <c r="P27" s="14"/>
      <c r="Q27" s="14"/>
      <c r="R27" s="14"/>
      <c r="S27" s="14"/>
      <c r="X27" s="14"/>
      <c r="Y27" s="14"/>
    </row>
    <row r="28" spans="3:25" x14ac:dyDescent="0.2">
      <c r="D28" s="13"/>
      <c r="E28" s="13"/>
      <c r="F28" s="13"/>
      <c r="G28" s="13"/>
      <c r="H28" s="13"/>
      <c r="I28" s="13"/>
      <c r="J28" s="24"/>
      <c r="Q28" s="14"/>
      <c r="R28" s="14"/>
      <c r="S28" s="14"/>
      <c r="X28" s="14"/>
      <c r="Y28" s="14"/>
    </row>
    <row r="29" spans="3:25" x14ac:dyDescent="0.2">
      <c r="J29" s="24"/>
      <c r="R29" s="14"/>
      <c r="S29" s="14"/>
      <c r="X29" s="14"/>
      <c r="Y29" s="14"/>
    </row>
    <row r="30" spans="3:25" x14ac:dyDescent="0.2">
      <c r="C30" s="13"/>
      <c r="J30" s="24"/>
      <c r="X30" s="14"/>
      <c r="Y30" s="14"/>
    </row>
    <row r="31" spans="3:25" x14ac:dyDescent="0.2">
      <c r="J31" s="24"/>
      <c r="X31" s="14"/>
      <c r="Y31" s="14"/>
    </row>
    <row r="32" spans="3:25" x14ac:dyDescent="0.2">
      <c r="C32" s="13"/>
      <c r="D32" s="13"/>
      <c r="E32" s="13"/>
      <c r="F32" s="13"/>
      <c r="G32" s="13"/>
      <c r="H32" s="13"/>
      <c r="I32" s="13"/>
      <c r="J32" s="24"/>
      <c r="X32" s="14"/>
      <c r="Y32" s="14"/>
    </row>
    <row r="33" spans="3:25" x14ac:dyDescent="0.2">
      <c r="C33" s="13"/>
      <c r="D33" s="13"/>
      <c r="E33" s="13"/>
      <c r="F33" s="13"/>
      <c r="G33" s="13"/>
      <c r="H33" s="13"/>
      <c r="I33" s="13"/>
      <c r="J33" s="24"/>
      <c r="X33" s="14"/>
      <c r="Y33" s="14"/>
    </row>
    <row r="34" spans="3:25" x14ac:dyDescent="0.2">
      <c r="C34" s="13"/>
      <c r="J34" s="24"/>
      <c r="X34" s="14"/>
      <c r="Y34" s="14"/>
    </row>
    <row r="35" spans="3:25" x14ac:dyDescent="0.2">
      <c r="C35" s="13"/>
      <c r="J35" s="24"/>
      <c r="X35" s="14"/>
      <c r="Y35" s="14"/>
    </row>
    <row r="36" spans="3:25" x14ac:dyDescent="0.2">
      <c r="L36" s="14"/>
      <c r="M36" s="14"/>
    </row>
    <row r="37" spans="3:25" x14ac:dyDescent="0.2">
      <c r="L37" s="14"/>
      <c r="M37" s="14"/>
    </row>
    <row r="38" spans="3:25" x14ac:dyDescent="0.2">
      <c r="L38" s="14"/>
      <c r="M38" s="14"/>
    </row>
    <row r="39" spans="3:25" x14ac:dyDescent="0.2">
      <c r="L39" s="14"/>
      <c r="M39" s="14"/>
    </row>
    <row r="40" spans="3:25" x14ac:dyDescent="0.2">
      <c r="L40" s="14"/>
      <c r="M40" s="14"/>
    </row>
    <row r="41" spans="3:25" x14ac:dyDescent="0.2">
      <c r="L41" s="14"/>
      <c r="M41" s="14"/>
    </row>
    <row r="42" spans="3:25" x14ac:dyDescent="0.2">
      <c r="K42" s="14"/>
      <c r="L42" s="14"/>
      <c r="M42" s="14"/>
    </row>
    <row r="43" spans="3:25" x14ac:dyDescent="0.2">
      <c r="K43" s="14"/>
      <c r="L43" s="14"/>
      <c r="M43" s="14"/>
    </row>
    <row r="44" spans="3:25" x14ac:dyDescent="0.2">
      <c r="K44" s="14"/>
      <c r="L44" s="14"/>
      <c r="M44" s="14"/>
    </row>
    <row r="45" spans="3:25" x14ac:dyDescent="0.2">
      <c r="K45" s="14"/>
      <c r="L45" s="14"/>
      <c r="M45" s="14"/>
    </row>
    <row r="46" spans="3:25" x14ac:dyDescent="0.2">
      <c r="K46" s="14"/>
      <c r="L46" s="14"/>
      <c r="M46" s="14"/>
    </row>
    <row r="47" spans="3:25" x14ac:dyDescent="0.2">
      <c r="K47" s="14"/>
      <c r="L47" s="14"/>
      <c r="M47" s="14"/>
    </row>
    <row r="48" spans="3:25" x14ac:dyDescent="0.2">
      <c r="K48" s="14"/>
      <c r="L48" s="14"/>
    </row>
    <row r="49" spans="11:12" x14ac:dyDescent="0.2">
      <c r="K49" s="14"/>
      <c r="L49" s="14"/>
    </row>
    <row r="50" spans="11:12" x14ac:dyDescent="0.2">
      <c r="K50" s="14"/>
      <c r="L50" s="14"/>
    </row>
    <row r="51" spans="11:12" x14ac:dyDescent="0.2">
      <c r="K51" s="14"/>
      <c r="L51" s="14"/>
    </row>
    <row r="52" spans="11:12" x14ac:dyDescent="0.2">
      <c r="K52" s="14"/>
      <c r="L52" s="14"/>
    </row>
    <row r="53" spans="11:12" x14ac:dyDescent="0.2">
      <c r="K53" s="14"/>
      <c r="L53" s="14"/>
    </row>
    <row r="54" spans="11:12" x14ac:dyDescent="0.2">
      <c r="K54" s="14"/>
      <c r="L54" s="14"/>
    </row>
    <row r="55" spans="11:12" x14ac:dyDescent="0.2">
      <c r="K55" s="14"/>
      <c r="L55" s="14"/>
    </row>
    <row r="56" spans="11:12" x14ac:dyDescent="0.2">
      <c r="K56" s="14"/>
      <c r="L56" s="14"/>
    </row>
    <row r="57" spans="11:12" x14ac:dyDescent="0.2">
      <c r="K57" s="14"/>
      <c r="L57" s="14"/>
    </row>
    <row r="58" spans="11:12" x14ac:dyDescent="0.2">
      <c r="K58" s="14"/>
      <c r="L58" s="14"/>
    </row>
    <row r="59" spans="11:12" x14ac:dyDescent="0.2">
      <c r="K59" s="14"/>
      <c r="L59" s="14"/>
    </row>
    <row r="60" spans="11:12" x14ac:dyDescent="0.2">
      <c r="K60" s="14"/>
      <c r="L60" s="14"/>
    </row>
    <row r="61" spans="11:12" x14ac:dyDescent="0.2">
      <c r="K61" s="14"/>
      <c r="L61" s="14"/>
    </row>
    <row r="62" spans="11:12" x14ac:dyDescent="0.2">
      <c r="K62" s="14"/>
      <c r="L62" s="14"/>
    </row>
    <row r="63" spans="11:12" x14ac:dyDescent="0.2">
      <c r="K63" s="14"/>
      <c r="L63" s="14"/>
    </row>
  </sheetData>
  <sheetProtection selectLockedCells="1" selectUnlockedCells="1"/>
  <sortState ref="Q4:T11">
    <sortCondition ref="R4:R11"/>
  </sortState>
  <mergeCells count="3">
    <mergeCell ref="B3:B8"/>
    <mergeCell ref="C3:C5"/>
    <mergeCell ref="C6:C8"/>
  </mergeCells>
  <phoneticPr fontId="9" type="noConversion"/>
  <hyperlinks>
    <hyperlink ref="P14" location="ÍNDICE!A1" display="Voltar ao índice"/>
  </hyperlinks>
  <pageMargins left="0.23622047244094491" right="3.937007874015748E-2" top="0.59055118110236227" bottom="0.59055118110236227" header="0" footer="0"/>
  <pageSetup paperSize="9" scale="58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8"/>
  <sheetViews>
    <sheetView showGridLines="0" zoomScale="95" zoomScaleNormal="95" workbookViewId="0"/>
  </sheetViews>
  <sheetFormatPr defaultRowHeight="12.75" x14ac:dyDescent="0.2"/>
  <cols>
    <col min="1" max="1" width="2.28515625" style="3" customWidth="1"/>
    <col min="2" max="2" width="20.7109375" style="3" customWidth="1"/>
    <col min="3" max="3" width="15.7109375" style="3" customWidth="1"/>
    <col min="4" max="4" width="10.7109375" style="3" customWidth="1"/>
    <col min="5" max="17" width="12.7109375" style="3" customWidth="1"/>
    <col min="18" max="23" width="10.7109375" style="3" customWidth="1"/>
    <col min="24" max="16384" width="9.140625" style="3"/>
  </cols>
  <sheetData>
    <row r="1" spans="2:23" ht="29.85" customHeight="1" x14ac:dyDescent="0.2">
      <c r="B1" s="4" t="s">
        <v>52</v>
      </c>
      <c r="C1" s="4"/>
    </row>
    <row r="2" spans="2:23" ht="21.75" customHeight="1" x14ac:dyDescent="0.2">
      <c r="B2" s="62" t="s">
        <v>64</v>
      </c>
      <c r="C2" s="1" t="s">
        <v>2</v>
      </c>
      <c r="D2" s="1" t="s">
        <v>3</v>
      </c>
      <c r="E2" s="69">
        <v>2010</v>
      </c>
      <c r="F2" s="69">
        <v>2011</v>
      </c>
      <c r="G2" s="69">
        <v>2012</v>
      </c>
      <c r="H2" s="69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  <c r="P2" s="6">
        <v>2021</v>
      </c>
      <c r="Q2" s="6" t="s">
        <v>71</v>
      </c>
    </row>
    <row r="3" spans="2:23" ht="18" customHeight="1" x14ac:dyDescent="0.2">
      <c r="B3" s="74" t="s">
        <v>67</v>
      </c>
      <c r="C3" s="89" t="s">
        <v>79</v>
      </c>
      <c r="D3" s="90" t="s">
        <v>63</v>
      </c>
      <c r="E3" s="8">
        <v>6554.2849999999999</v>
      </c>
      <c r="F3" s="8">
        <v>7077.76</v>
      </c>
      <c r="G3" s="8">
        <v>12799.5</v>
      </c>
      <c r="H3" s="8">
        <v>17330.101999999999</v>
      </c>
      <c r="I3" s="8">
        <v>17718.940999999999</v>
      </c>
      <c r="J3" s="8">
        <v>16521.059000000001</v>
      </c>
      <c r="K3" s="8">
        <v>19381.429</v>
      </c>
      <c r="L3" s="8">
        <v>12421.95</v>
      </c>
      <c r="M3" s="8">
        <v>13399.753000000001</v>
      </c>
      <c r="N3" s="8">
        <v>13170.957</v>
      </c>
      <c r="O3" s="8">
        <v>7154.5770000000002</v>
      </c>
      <c r="P3" s="8">
        <v>9324.6550000000007</v>
      </c>
      <c r="Q3" s="8">
        <v>3187.241</v>
      </c>
    </row>
    <row r="4" spans="2:23" ht="18" customHeight="1" x14ac:dyDescent="0.2">
      <c r="B4" s="74"/>
      <c r="C4" s="89"/>
      <c r="D4" s="90" t="s">
        <v>10</v>
      </c>
      <c r="E4" s="8">
        <v>2302.1</v>
      </c>
      <c r="F4" s="8">
        <v>1906.299</v>
      </c>
      <c r="G4" s="8">
        <v>2065.5369999999998</v>
      </c>
      <c r="H4" s="8">
        <v>1661.48</v>
      </c>
      <c r="I4" s="8">
        <v>1531.0150000000001</v>
      </c>
      <c r="J4" s="8">
        <v>1519.7760000000001</v>
      </c>
      <c r="K4" s="8">
        <v>1386.482</v>
      </c>
      <c r="L4" s="8">
        <v>842.59</v>
      </c>
      <c r="M4" s="8">
        <v>1230.653</v>
      </c>
      <c r="N4" s="8">
        <v>1082.008</v>
      </c>
      <c r="O4" s="8">
        <v>1098.587</v>
      </c>
      <c r="P4" s="8">
        <v>1082.3710000000001</v>
      </c>
      <c r="Q4" s="8">
        <v>846.62800000000004</v>
      </c>
      <c r="U4" s="14"/>
      <c r="V4" s="14"/>
      <c r="W4" s="14"/>
    </row>
    <row r="5" spans="2:23" ht="18" customHeight="1" x14ac:dyDescent="0.2">
      <c r="B5" s="74"/>
      <c r="C5" s="89"/>
      <c r="D5" s="91" t="s">
        <v>11</v>
      </c>
      <c r="E5" s="15">
        <f>SUM(E3:E4)</f>
        <v>8856.3850000000002</v>
      </c>
      <c r="F5" s="15">
        <f>SUM(F3:F4)</f>
        <v>8984.0590000000011</v>
      </c>
      <c r="G5" s="15">
        <f>SUM(G3:G4)</f>
        <v>14865.037</v>
      </c>
      <c r="H5" s="15">
        <f>SUM(H3:H4)</f>
        <v>18991.581999999999</v>
      </c>
      <c r="I5" s="15">
        <f t="shared" ref="I5:J5" si="0">SUM(I3:I4)</f>
        <v>19249.955999999998</v>
      </c>
      <c r="J5" s="15">
        <f t="shared" si="0"/>
        <v>18040.835000000003</v>
      </c>
      <c r="K5" s="15">
        <f t="shared" ref="K5:L5" si="1">SUM(K3:K4)</f>
        <v>20767.911</v>
      </c>
      <c r="L5" s="15">
        <f t="shared" si="1"/>
        <v>13264.54</v>
      </c>
      <c r="M5" s="15">
        <f t="shared" ref="M5:N5" si="2">SUM(M3:M4)</f>
        <v>14630.406000000001</v>
      </c>
      <c r="N5" s="15">
        <f t="shared" si="2"/>
        <v>14252.965</v>
      </c>
      <c r="O5" s="15">
        <f t="shared" ref="O5:P5" si="3">SUM(O3:O4)</f>
        <v>8253.1640000000007</v>
      </c>
      <c r="P5" s="15">
        <f t="shared" si="3"/>
        <v>10407.026000000002</v>
      </c>
      <c r="Q5" s="15">
        <f t="shared" ref="Q5" si="4">SUM(Q3:Q4)</f>
        <v>4033.8690000000001</v>
      </c>
      <c r="U5" s="14"/>
      <c r="V5" s="14"/>
      <c r="W5" s="14"/>
    </row>
    <row r="6" spans="2:23" ht="18" customHeight="1" x14ac:dyDescent="0.2">
      <c r="B6" s="74"/>
      <c r="C6" s="92" t="s">
        <v>80</v>
      </c>
      <c r="D6" s="93" t="s">
        <v>63</v>
      </c>
      <c r="E6" s="9">
        <v>10718.964</v>
      </c>
      <c r="F6" s="9">
        <v>13348.096</v>
      </c>
      <c r="G6" s="9">
        <v>30347.242999999999</v>
      </c>
      <c r="H6" s="9">
        <v>48177.762999999999</v>
      </c>
      <c r="I6" s="9">
        <v>51622.817999999999</v>
      </c>
      <c r="J6" s="9">
        <v>35743.534</v>
      </c>
      <c r="K6" s="9">
        <v>48016.752999999997</v>
      </c>
      <c r="L6" s="9">
        <v>34098.084999999999</v>
      </c>
      <c r="M6" s="9">
        <v>38784.002999999997</v>
      </c>
      <c r="N6" s="9">
        <v>31086.823</v>
      </c>
      <c r="O6" s="9">
        <v>15841.084999999999</v>
      </c>
      <c r="P6" s="9">
        <v>22981.037</v>
      </c>
      <c r="Q6" s="9">
        <v>8431.6090000000004</v>
      </c>
      <c r="U6" s="14"/>
      <c r="V6" s="14"/>
      <c r="W6" s="14"/>
    </row>
    <row r="7" spans="2:23" ht="18" customHeight="1" x14ac:dyDescent="0.2">
      <c r="B7" s="74"/>
      <c r="C7" s="92"/>
      <c r="D7" s="90" t="s">
        <v>10</v>
      </c>
      <c r="E7" s="8">
        <v>5559.57</v>
      </c>
      <c r="F7" s="8">
        <v>4779.348</v>
      </c>
      <c r="G7" s="8">
        <v>6317.308</v>
      </c>
      <c r="H7" s="8">
        <v>5265.0619999999999</v>
      </c>
      <c r="I7" s="8">
        <v>5415.2640000000001</v>
      </c>
      <c r="J7" s="8">
        <v>4831.2169999999996</v>
      </c>
      <c r="K7" s="8">
        <v>5393.8209999999999</v>
      </c>
      <c r="L7" s="8">
        <v>3500.24</v>
      </c>
      <c r="M7" s="8">
        <v>5223.0150000000003</v>
      </c>
      <c r="N7" s="8">
        <v>4569.8879999999999</v>
      </c>
      <c r="O7" s="8">
        <v>3963.81</v>
      </c>
      <c r="P7" s="8">
        <v>4835.3119999999999</v>
      </c>
      <c r="Q7" s="8">
        <v>4105.87</v>
      </c>
      <c r="U7" s="14"/>
      <c r="V7" s="14"/>
    </row>
    <row r="8" spans="2:23" ht="18" customHeight="1" x14ac:dyDescent="0.2">
      <c r="B8" s="79"/>
      <c r="C8" s="92"/>
      <c r="D8" s="94" t="s">
        <v>11</v>
      </c>
      <c r="E8" s="16">
        <f>SUM(E6:E7)</f>
        <v>16278.534</v>
      </c>
      <c r="F8" s="16">
        <f t="shared" ref="F8" si="5">SUM(F6:F7)</f>
        <v>18127.444</v>
      </c>
      <c r="G8" s="16">
        <f t="shared" ref="G8:H8" si="6">SUM(G6:G7)</f>
        <v>36664.550999999999</v>
      </c>
      <c r="H8" s="16">
        <f t="shared" si="6"/>
        <v>53442.824999999997</v>
      </c>
      <c r="I8" s="16">
        <f t="shared" ref="I8:J8" si="7">SUM(I6:I7)</f>
        <v>57038.082000000002</v>
      </c>
      <c r="J8" s="16">
        <f t="shared" si="7"/>
        <v>40574.750999999997</v>
      </c>
      <c r="K8" s="16">
        <f t="shared" ref="K8:L8" si="8">SUM(K6:K7)</f>
        <v>53410.573999999993</v>
      </c>
      <c r="L8" s="16">
        <f t="shared" si="8"/>
        <v>37598.324999999997</v>
      </c>
      <c r="M8" s="16">
        <f t="shared" ref="M8:N8" si="9">SUM(M6:M7)</f>
        <v>44007.017999999996</v>
      </c>
      <c r="N8" s="16">
        <f t="shared" si="9"/>
        <v>35656.711000000003</v>
      </c>
      <c r="O8" s="16">
        <f t="shared" ref="O8:P8" si="10">SUM(O6:O7)</f>
        <v>19804.895</v>
      </c>
      <c r="P8" s="16">
        <f t="shared" si="10"/>
        <v>27816.349000000002</v>
      </c>
      <c r="Q8" s="16">
        <f t="shared" ref="Q8" si="11">SUM(Q6:Q7)</f>
        <v>12537.478999999999</v>
      </c>
      <c r="U8" s="14"/>
      <c r="V8" s="14"/>
    </row>
    <row r="9" spans="2:23" ht="16.5" customHeight="1" x14ac:dyDescent="0.2">
      <c r="B9" s="58" t="s">
        <v>65</v>
      </c>
      <c r="C9" s="58"/>
      <c r="U9" s="14"/>
      <c r="V9" s="14"/>
    </row>
    <row r="10" spans="2:23" x14ac:dyDescent="0.2">
      <c r="U10" s="14"/>
      <c r="V10" s="14"/>
    </row>
    <row r="11" spans="2:23" x14ac:dyDescent="0.2">
      <c r="P11" s="17" t="s">
        <v>9</v>
      </c>
      <c r="U11" s="14"/>
      <c r="V11" s="14"/>
    </row>
    <row r="12" spans="2:23" x14ac:dyDescent="0.2">
      <c r="D12" s="18"/>
      <c r="E12" s="14"/>
      <c r="U12" s="14"/>
      <c r="V12" s="14"/>
    </row>
    <row r="13" spans="2:23" x14ac:dyDescent="0.2">
      <c r="D13" s="18"/>
      <c r="E13" s="14"/>
      <c r="F13" s="14"/>
      <c r="O13" s="24"/>
      <c r="P13" s="24"/>
      <c r="Q13" s="24"/>
      <c r="U13" s="14"/>
      <c r="V13" s="14"/>
    </row>
    <row r="14" spans="2:23" x14ac:dyDescent="0.2">
      <c r="D14" s="18"/>
      <c r="E14" s="14"/>
      <c r="F14" s="14"/>
      <c r="O14" s="24"/>
      <c r="P14" s="24"/>
      <c r="Q14" s="24"/>
    </row>
    <row r="15" spans="2:23" x14ac:dyDescent="0.2">
      <c r="D15" s="18"/>
      <c r="E15" s="14"/>
      <c r="J15" s="14"/>
      <c r="K15" s="14"/>
    </row>
    <row r="16" spans="2:23" x14ac:dyDescent="0.2">
      <c r="D16" s="18"/>
      <c r="E16" s="14"/>
      <c r="F16" s="14"/>
      <c r="M16" s="14"/>
      <c r="N16" s="14"/>
    </row>
    <row r="17" spans="4:18" x14ac:dyDescent="0.2">
      <c r="D17" s="18"/>
      <c r="E17" s="14"/>
      <c r="F17" s="14"/>
      <c r="M17" s="14"/>
      <c r="N17" s="14"/>
    </row>
    <row r="18" spans="4:18" x14ac:dyDescent="0.2">
      <c r="D18" s="18"/>
    </row>
    <row r="22" spans="4:18" x14ac:dyDescent="0.2">
      <c r="D22" s="18"/>
    </row>
    <row r="24" spans="4:18" x14ac:dyDescent="0.2">
      <c r="D24" s="18"/>
    </row>
    <row r="25" spans="4:18" x14ac:dyDescent="0.2">
      <c r="D25" s="18"/>
    </row>
    <row r="26" spans="4:18" x14ac:dyDescent="0.2">
      <c r="D26" s="18"/>
    </row>
    <row r="27" spans="4:18" x14ac:dyDescent="0.2">
      <c r="D27" s="18"/>
      <c r="E27" s="14"/>
      <c r="Q27" s="14"/>
      <c r="R27" s="14"/>
    </row>
    <row r="28" spans="4:18" x14ac:dyDescent="0.2">
      <c r="D28" s="18"/>
      <c r="Q28" s="14"/>
      <c r="R28" s="14"/>
    </row>
    <row r="29" spans="4:18" x14ac:dyDescent="0.2">
      <c r="D29" s="18"/>
    </row>
    <row r="32" spans="4:18" x14ac:dyDescent="0.2">
      <c r="D32" s="18"/>
    </row>
    <row r="33" spans="4:10" x14ac:dyDescent="0.2">
      <c r="D33" s="18"/>
      <c r="E33" s="24"/>
    </row>
    <row r="34" spans="4:10" x14ac:dyDescent="0.2">
      <c r="D34" s="18"/>
      <c r="E34" s="24"/>
    </row>
    <row r="35" spans="4:10" x14ac:dyDescent="0.2">
      <c r="D35" s="18"/>
      <c r="E35" s="24"/>
    </row>
    <row r="36" spans="4:10" x14ac:dyDescent="0.2">
      <c r="E36" s="24"/>
    </row>
    <row r="37" spans="4:10" x14ac:dyDescent="0.2">
      <c r="E37" s="24"/>
      <c r="I37" s="14"/>
      <c r="J37" s="14"/>
    </row>
    <row r="38" spans="4:10" x14ac:dyDescent="0.2">
      <c r="E38" s="24"/>
      <c r="H38" s="14"/>
      <c r="I38" s="14"/>
      <c r="J38" s="14"/>
    </row>
    <row r="39" spans="4:10" x14ac:dyDescent="0.2">
      <c r="E39" s="24"/>
      <c r="H39" s="14"/>
      <c r="I39" s="14"/>
      <c r="J39" s="14"/>
    </row>
    <row r="40" spans="4:10" x14ac:dyDescent="0.2">
      <c r="E40" s="24"/>
      <c r="H40" s="14"/>
      <c r="I40" s="14"/>
      <c r="J40" s="14"/>
    </row>
    <row r="41" spans="4:10" x14ac:dyDescent="0.2">
      <c r="E41" s="24"/>
      <c r="H41" s="14"/>
      <c r="I41" s="14"/>
      <c r="J41" s="14"/>
    </row>
    <row r="42" spans="4:10" x14ac:dyDescent="0.2">
      <c r="E42" s="24"/>
      <c r="H42" s="14"/>
      <c r="I42" s="14"/>
      <c r="J42" s="14"/>
    </row>
    <row r="43" spans="4:10" x14ac:dyDescent="0.2">
      <c r="E43" s="24"/>
      <c r="H43" s="14"/>
      <c r="I43" s="14"/>
      <c r="J43" s="14"/>
    </row>
    <row r="44" spans="4:10" x14ac:dyDescent="0.2">
      <c r="E44" s="24"/>
      <c r="H44" s="14"/>
      <c r="I44" s="14"/>
      <c r="J44" s="14"/>
    </row>
    <row r="45" spans="4:10" x14ac:dyDescent="0.2">
      <c r="H45" s="14"/>
      <c r="I45" s="14"/>
      <c r="J45" s="14"/>
    </row>
    <row r="46" spans="4:10" x14ac:dyDescent="0.2">
      <c r="H46" s="14"/>
      <c r="I46" s="14"/>
      <c r="J46" s="14"/>
    </row>
    <row r="47" spans="4:10" x14ac:dyDescent="0.2">
      <c r="H47" s="14"/>
      <c r="I47" s="14"/>
      <c r="J47" s="14"/>
    </row>
    <row r="48" spans="4:10" x14ac:dyDescent="0.2">
      <c r="H48" s="14"/>
      <c r="I48" s="14"/>
    </row>
  </sheetData>
  <sheetProtection selectLockedCells="1" selectUnlockedCells="1"/>
  <sortState ref="I19:L34">
    <sortCondition ref="J19:J34"/>
  </sortState>
  <mergeCells count="3">
    <mergeCell ref="C3:C5"/>
    <mergeCell ref="C6:C8"/>
    <mergeCell ref="B3:B8"/>
  </mergeCells>
  <phoneticPr fontId="9" type="noConversion"/>
  <hyperlinks>
    <hyperlink ref="P11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90" firstPageNumber="0" orientation="landscape" horizontalDpi="300" verticalDpi="300" r:id="rId1"/>
  <headerFooter alignWithMargins="0"/>
  <ignoredErrors>
    <ignoredError sqref="E5:P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90"/>
  <sheetViews>
    <sheetView showGridLines="0" zoomScale="95" zoomScaleNormal="95" workbookViewId="0"/>
  </sheetViews>
  <sheetFormatPr defaultRowHeight="12.75" x14ac:dyDescent="0.2"/>
  <cols>
    <col min="1" max="1" width="2.28515625" style="3" customWidth="1"/>
    <col min="2" max="2" width="35" style="3" customWidth="1"/>
    <col min="3" max="4" width="14.7109375" style="3" customWidth="1"/>
    <col min="5" max="5" width="7.42578125" style="3" customWidth="1"/>
    <col min="6" max="6" width="23" style="3" customWidth="1"/>
    <col min="7" max="8" width="14.7109375" style="3" customWidth="1"/>
    <col min="9" max="13" width="9.140625" style="3"/>
    <col min="14" max="14" width="16.7109375" style="3" customWidth="1"/>
    <col min="15" max="15" width="12" style="3" customWidth="1"/>
    <col min="16" max="16" width="10.28515625" style="3" customWidth="1"/>
    <col min="17" max="17" width="9.140625" style="3"/>
    <col min="18" max="18" width="10" style="3" bestFit="1" customWidth="1"/>
    <col min="19" max="19" width="11.140625" style="3" bestFit="1" customWidth="1"/>
    <col min="20" max="16384" width="9.140625" style="3"/>
  </cols>
  <sheetData>
    <row r="1" spans="2:19" ht="30" customHeight="1" x14ac:dyDescent="0.2">
      <c r="B1" s="4" t="s">
        <v>39</v>
      </c>
      <c r="F1" s="19"/>
    </row>
    <row r="2" spans="2:19" ht="20.100000000000001" customHeight="1" x14ac:dyDescent="0.2">
      <c r="B2" s="33">
        <v>2021</v>
      </c>
      <c r="F2" s="33" t="s">
        <v>73</v>
      </c>
    </row>
    <row r="3" spans="2:19" ht="30" customHeight="1" x14ac:dyDescent="0.2">
      <c r="B3" s="6"/>
      <c r="C3" s="20" t="s">
        <v>53</v>
      </c>
      <c r="D3" s="20" t="s">
        <v>12</v>
      </c>
      <c r="E3" s="21"/>
      <c r="F3" s="6"/>
      <c r="G3" s="20" t="s">
        <v>53</v>
      </c>
      <c r="H3" s="20" t="s">
        <v>12</v>
      </c>
    </row>
    <row r="4" spans="2:19" ht="15.95" customHeight="1" x14ac:dyDescent="0.2">
      <c r="B4" s="22" t="s">
        <v>13</v>
      </c>
      <c r="C4" s="8">
        <v>5007.259</v>
      </c>
      <c r="D4" s="8">
        <v>11551.825000000001</v>
      </c>
      <c r="F4" s="22" t="s">
        <v>13</v>
      </c>
      <c r="G4" s="8">
        <v>1862.5360000000001</v>
      </c>
      <c r="H4" s="8">
        <v>4318.2629999999999</v>
      </c>
    </row>
    <row r="5" spans="2:19" ht="15.95" customHeight="1" x14ac:dyDescent="0.2">
      <c r="B5" s="23" t="s">
        <v>15</v>
      </c>
      <c r="C5" s="15">
        <v>2456.4319999999998</v>
      </c>
      <c r="D5" s="15">
        <v>6018.7489999999998</v>
      </c>
      <c r="F5" s="23" t="s">
        <v>36</v>
      </c>
      <c r="G5" s="15">
        <v>551.4</v>
      </c>
      <c r="H5" s="15">
        <v>2504.7550000000001</v>
      </c>
    </row>
    <row r="6" spans="2:19" ht="15.95" customHeight="1" x14ac:dyDescent="0.2">
      <c r="B6" s="22" t="s">
        <v>14</v>
      </c>
      <c r="C6" s="8">
        <v>1298.53</v>
      </c>
      <c r="D6" s="8">
        <v>3402.3270000000002</v>
      </c>
      <c r="F6" s="22" t="s">
        <v>15</v>
      </c>
      <c r="G6" s="8">
        <v>639.48800000000006</v>
      </c>
      <c r="H6" s="8">
        <v>1986.1130000000001</v>
      </c>
      <c r="K6" s="63"/>
    </row>
    <row r="7" spans="2:19" ht="15.95" customHeight="1" x14ac:dyDescent="0.2">
      <c r="B7" s="34" t="s">
        <v>36</v>
      </c>
      <c r="C7" s="15">
        <v>589.875</v>
      </c>
      <c r="D7" s="15">
        <v>2288.578</v>
      </c>
      <c r="F7" s="34" t="s">
        <v>14</v>
      </c>
      <c r="G7" s="15">
        <v>288.81700000000001</v>
      </c>
      <c r="H7" s="15">
        <v>791.76700000000005</v>
      </c>
      <c r="S7" s="14"/>
    </row>
    <row r="8" spans="2:19" ht="15.95" customHeight="1" x14ac:dyDescent="0.2">
      <c r="B8" s="22" t="s">
        <v>56</v>
      </c>
      <c r="C8" s="8">
        <v>327.67099999999999</v>
      </c>
      <c r="D8" s="8">
        <v>1388.8910000000001</v>
      </c>
      <c r="F8" s="22" t="s">
        <v>56</v>
      </c>
      <c r="G8" s="8">
        <v>119.476</v>
      </c>
      <c r="H8" s="8">
        <v>604.822</v>
      </c>
      <c r="S8" s="14"/>
    </row>
    <row r="9" spans="2:19" ht="15.95" customHeight="1" x14ac:dyDescent="0.2">
      <c r="B9" s="23" t="s">
        <v>37</v>
      </c>
      <c r="C9" s="15">
        <v>187.68600000000001</v>
      </c>
      <c r="D9" s="15">
        <v>1160.6289999999999</v>
      </c>
      <c r="F9" s="23" t="s">
        <v>60</v>
      </c>
      <c r="G9" s="15">
        <v>102.68300000000001</v>
      </c>
      <c r="H9" s="15">
        <v>593.05100000000004</v>
      </c>
      <c r="S9" s="14"/>
    </row>
    <row r="10" spans="2:19" ht="15.95" customHeight="1" x14ac:dyDescent="0.2">
      <c r="B10" s="22" t="s">
        <v>60</v>
      </c>
      <c r="C10" s="8">
        <v>117.18</v>
      </c>
      <c r="D10" s="8">
        <v>671.63599999999997</v>
      </c>
      <c r="F10" s="22" t="s">
        <v>37</v>
      </c>
      <c r="G10" s="8">
        <v>64.52</v>
      </c>
      <c r="H10" s="8">
        <v>455.24799999999999</v>
      </c>
      <c r="K10" s="63"/>
      <c r="S10" s="14"/>
    </row>
    <row r="11" spans="2:19" ht="15.95" customHeight="1" x14ac:dyDescent="0.2">
      <c r="B11" s="52" t="s">
        <v>38</v>
      </c>
      <c r="C11" s="53">
        <v>151.71</v>
      </c>
      <c r="D11" s="53">
        <v>576.57100000000003</v>
      </c>
      <c r="F11" s="52" t="s">
        <v>38</v>
      </c>
      <c r="G11" s="53">
        <v>107.64400000000001</v>
      </c>
      <c r="H11" s="53">
        <v>447.173</v>
      </c>
      <c r="K11" s="29"/>
      <c r="S11" s="14"/>
    </row>
    <row r="12" spans="2:19" ht="15.95" customHeight="1" x14ac:dyDescent="0.2">
      <c r="B12" s="22" t="s">
        <v>16</v>
      </c>
      <c r="C12" s="8">
        <v>82.745999999999995</v>
      </c>
      <c r="D12" s="8">
        <v>287.60599999999999</v>
      </c>
      <c r="F12" s="22" t="s">
        <v>16</v>
      </c>
      <c r="G12" s="8">
        <v>96.207999999999998</v>
      </c>
      <c r="H12" s="8">
        <v>322.39699999999999</v>
      </c>
      <c r="K12" s="29"/>
      <c r="S12" s="14"/>
    </row>
    <row r="13" spans="2:19" ht="15.95" customHeight="1" x14ac:dyDescent="0.2">
      <c r="B13" s="34" t="s">
        <v>68</v>
      </c>
      <c r="C13" s="15">
        <v>87.998999999999995</v>
      </c>
      <c r="D13" s="15">
        <v>146.68700000000001</v>
      </c>
      <c r="F13" s="34" t="s">
        <v>68</v>
      </c>
      <c r="G13" s="15">
        <v>111.29</v>
      </c>
      <c r="H13" s="15">
        <v>180.41900000000001</v>
      </c>
      <c r="K13" s="29"/>
      <c r="S13" s="14"/>
    </row>
    <row r="14" spans="2:19" ht="15.95" customHeight="1" x14ac:dyDescent="0.2">
      <c r="B14" s="61" t="s">
        <v>74</v>
      </c>
      <c r="C14" s="7">
        <v>26.666</v>
      </c>
      <c r="D14" s="7">
        <v>91.322000000000003</v>
      </c>
      <c r="E14" s="29"/>
      <c r="F14" s="61" t="s">
        <v>69</v>
      </c>
      <c r="G14" s="7">
        <v>32.624000000000002</v>
      </c>
      <c r="H14" s="7">
        <v>86.317999999999998</v>
      </c>
      <c r="S14" s="14"/>
    </row>
    <row r="15" spans="2:19" ht="15.95" customHeight="1" x14ac:dyDescent="0.2">
      <c r="B15" s="34" t="s">
        <v>69</v>
      </c>
      <c r="C15" s="15">
        <v>21.988</v>
      </c>
      <c r="D15" s="15">
        <v>72.914000000000001</v>
      </c>
      <c r="F15" s="34" t="s">
        <v>70</v>
      </c>
      <c r="G15" s="15">
        <v>12.582000000000001</v>
      </c>
      <c r="H15" s="15">
        <v>62.609000000000002</v>
      </c>
      <c r="S15" s="14"/>
    </row>
    <row r="16" spans="2:19" ht="15.95" customHeight="1" x14ac:dyDescent="0.2">
      <c r="B16" s="22" t="s">
        <v>62</v>
      </c>
      <c r="C16" s="7">
        <f>C17-SUM(C4:C15)</f>
        <v>51.283999999997832</v>
      </c>
      <c r="D16" s="7">
        <f>D17-SUM(D4:D15)</f>
        <v>158.61400000000867</v>
      </c>
      <c r="F16" s="22" t="s">
        <v>62</v>
      </c>
      <c r="G16" s="7">
        <f>G17-SUM(G4:G15)</f>
        <v>44.600999999999658</v>
      </c>
      <c r="H16" s="7">
        <f>H17-SUM(H4:H15)</f>
        <v>184.54399999999805</v>
      </c>
      <c r="K16" s="29"/>
      <c r="S16" s="14"/>
    </row>
    <row r="17" spans="2:20" ht="20.100000000000001" customHeight="1" x14ac:dyDescent="0.2">
      <c r="B17" s="35" t="s">
        <v>11</v>
      </c>
      <c r="C17" s="64">
        <v>10407.025999999994</v>
      </c>
      <c r="D17" s="64">
        <v>27816.349000000013</v>
      </c>
      <c r="F17" s="35" t="s">
        <v>11</v>
      </c>
      <c r="G17" s="64">
        <v>4033.8689999999997</v>
      </c>
      <c r="H17" s="64">
        <v>12537.478999999998</v>
      </c>
      <c r="S17" s="14"/>
    </row>
    <row r="18" spans="2:20" ht="16.5" customHeight="1" x14ac:dyDescent="0.2">
      <c r="J18" s="24"/>
      <c r="K18" s="24"/>
      <c r="S18" s="14"/>
    </row>
    <row r="19" spans="2:20" x14ac:dyDescent="0.2">
      <c r="J19" s="24"/>
      <c r="K19" s="24"/>
      <c r="S19" s="14"/>
    </row>
    <row r="20" spans="2:20" ht="30" customHeight="1" x14ac:dyDescent="0.2">
      <c r="B20" s="4" t="s">
        <v>58</v>
      </c>
      <c r="J20" s="24"/>
      <c r="K20" s="24"/>
      <c r="S20" s="14"/>
    </row>
    <row r="21" spans="2:20" ht="20.100000000000001" customHeight="1" x14ac:dyDescent="0.2">
      <c r="B21" s="33">
        <v>2021</v>
      </c>
      <c r="F21" s="33" t="s">
        <v>73</v>
      </c>
      <c r="J21" s="27"/>
      <c r="K21" s="24"/>
      <c r="S21" s="14"/>
      <c r="T21" s="44"/>
    </row>
    <row r="22" spans="2:20" ht="30" customHeight="1" x14ac:dyDescent="0.2">
      <c r="B22" s="6"/>
      <c r="C22" s="20" t="s">
        <v>53</v>
      </c>
      <c r="D22" s="20" t="s">
        <v>12</v>
      </c>
      <c r="E22" s="21"/>
      <c r="F22" s="6"/>
      <c r="G22" s="20" t="s">
        <v>53</v>
      </c>
      <c r="H22" s="20" t="s">
        <v>12</v>
      </c>
      <c r="S22" s="14"/>
      <c r="T22" s="27"/>
    </row>
    <row r="23" spans="2:20" ht="15.95" customHeight="1" x14ac:dyDescent="0.2">
      <c r="B23" s="22" t="s">
        <v>13</v>
      </c>
      <c r="C23" s="8">
        <v>1036.5419999999999</v>
      </c>
      <c r="D23" s="8">
        <v>2755.4960000000001</v>
      </c>
      <c r="F23" s="22" t="s">
        <v>13</v>
      </c>
      <c r="G23" s="8">
        <v>1282.2929999999999</v>
      </c>
      <c r="H23" s="8">
        <v>4207.8450000000003</v>
      </c>
      <c r="I23"/>
      <c r="S23" s="14"/>
      <c r="T23" s="27"/>
    </row>
    <row r="24" spans="2:20" ht="15.95" customHeight="1" x14ac:dyDescent="0.2">
      <c r="B24" s="23" t="s">
        <v>15</v>
      </c>
      <c r="C24" s="15">
        <v>171.154</v>
      </c>
      <c r="D24" s="15">
        <v>857.93399999999997</v>
      </c>
      <c r="F24" s="23" t="s">
        <v>15</v>
      </c>
      <c r="G24" s="15">
        <v>637.18600000000004</v>
      </c>
      <c r="H24" s="15">
        <v>1420.462</v>
      </c>
      <c r="I24"/>
      <c r="S24" s="14"/>
      <c r="T24" s="27"/>
    </row>
    <row r="25" spans="2:20" ht="15.95" customHeight="1" x14ac:dyDescent="0.2">
      <c r="B25" s="22" t="s">
        <v>66</v>
      </c>
      <c r="C25" s="8">
        <v>307.25</v>
      </c>
      <c r="D25" s="8">
        <v>527.904</v>
      </c>
      <c r="F25" s="22" t="s">
        <v>66</v>
      </c>
      <c r="G25" s="8">
        <v>267.42500000000001</v>
      </c>
      <c r="H25" s="8">
        <v>499.94299999999998</v>
      </c>
      <c r="I25"/>
      <c r="S25" s="14"/>
      <c r="T25" s="27"/>
    </row>
    <row r="26" spans="2:20" ht="15.95" customHeight="1" x14ac:dyDescent="0.2">
      <c r="B26" s="34" t="s">
        <v>75</v>
      </c>
      <c r="C26" s="15">
        <v>88.48</v>
      </c>
      <c r="D26" s="15">
        <v>314.28899999999999</v>
      </c>
      <c r="F26" s="34" t="s">
        <v>76</v>
      </c>
      <c r="G26" s="15">
        <v>226</v>
      </c>
      <c r="H26" s="15">
        <v>491.62900000000002</v>
      </c>
      <c r="I26"/>
      <c r="R26" s="14"/>
      <c r="S26" s="14"/>
    </row>
    <row r="27" spans="2:20" ht="15.95" customHeight="1" x14ac:dyDescent="0.2">
      <c r="B27" s="22" t="s">
        <v>62</v>
      </c>
      <c r="C27" s="7">
        <f>C28-SUM(C23:C26)</f>
        <v>71.182000000000244</v>
      </c>
      <c r="D27" s="7">
        <f>D28-SUM(D23:D26)</f>
        <v>257.38400000000001</v>
      </c>
      <c r="F27" s="22" t="s">
        <v>62</v>
      </c>
      <c r="G27" s="7">
        <f>G28-SUM(G23:G26)</f>
        <v>47.234999999999673</v>
      </c>
      <c r="H27" s="7">
        <f>H28-SUM(H23:H26)</f>
        <v>132.53199999999924</v>
      </c>
      <c r="I27"/>
      <c r="R27" s="14"/>
      <c r="S27" s="14"/>
    </row>
    <row r="28" spans="2:20" ht="15.95" customHeight="1" x14ac:dyDescent="0.2">
      <c r="B28" s="35" t="s">
        <v>11</v>
      </c>
      <c r="C28" s="64">
        <v>1674.6080000000002</v>
      </c>
      <c r="D28" s="64">
        <v>4713.0070000000005</v>
      </c>
      <c r="F28" s="35" t="s">
        <v>11</v>
      </c>
      <c r="G28" s="64">
        <v>2460.1389999999997</v>
      </c>
      <c r="H28" s="64">
        <v>6752.4110000000001</v>
      </c>
      <c r="I28"/>
      <c r="R28" s="14"/>
      <c r="S28" s="14"/>
    </row>
    <row r="29" spans="2:20" x14ac:dyDescent="0.2">
      <c r="B29"/>
      <c r="C29"/>
      <c r="D29"/>
      <c r="E29"/>
      <c r="F29"/>
      <c r="G29" s="27"/>
      <c r="H29" s="27"/>
      <c r="S29" s="14"/>
    </row>
    <row r="30" spans="2:20" x14ac:dyDescent="0.2">
      <c r="B30"/>
      <c r="C30"/>
      <c r="D30"/>
      <c r="E30"/>
      <c r="F30"/>
      <c r="G30" s="27"/>
      <c r="H30" s="27"/>
      <c r="S30" s="14"/>
    </row>
    <row r="31" spans="2:20" x14ac:dyDescent="0.2">
      <c r="B31"/>
      <c r="C31"/>
      <c r="D31"/>
      <c r="E31"/>
      <c r="F31"/>
      <c r="G31" s="27"/>
      <c r="H31" s="11" t="s">
        <v>9</v>
      </c>
    </row>
    <row r="32" spans="2:20" x14ac:dyDescent="0.2">
      <c r="B32"/>
      <c r="C32"/>
      <c r="D32"/>
      <c r="E32"/>
      <c r="F32"/>
      <c r="G32" s="27"/>
      <c r="H32" s="27"/>
    </row>
    <row r="33" spans="2:9" x14ac:dyDescent="0.2">
      <c r="B33"/>
      <c r="C33"/>
      <c r="D33"/>
      <c r="E33"/>
      <c r="F33"/>
      <c r="G33" s="27"/>
      <c r="H33" s="27"/>
    </row>
    <row r="34" spans="2:9" x14ac:dyDescent="0.2">
      <c r="B34"/>
      <c r="C34"/>
      <c r="D34"/>
      <c r="E34"/>
      <c r="F34"/>
      <c r="G34" s="27"/>
      <c r="H34" s="27"/>
    </row>
    <row r="35" spans="2:9" x14ac:dyDescent="0.2">
      <c r="B35"/>
      <c r="C35"/>
      <c r="D35"/>
      <c r="E35"/>
      <c r="F35"/>
      <c r="G35" s="27"/>
      <c r="H35" s="27"/>
    </row>
    <row r="36" spans="2:9" x14ac:dyDescent="0.2">
      <c r="B36"/>
      <c r="C36"/>
      <c r="D36"/>
      <c r="E36"/>
      <c r="F36"/>
      <c r="G36" s="27"/>
      <c r="H36" s="27"/>
    </row>
    <row r="37" spans="2:9" x14ac:dyDescent="0.2">
      <c r="B37"/>
      <c r="C37" s="27"/>
      <c r="D37"/>
      <c r="E37"/>
      <c r="F37"/>
      <c r="G37" s="27"/>
      <c r="H37" s="27"/>
    </row>
    <row r="38" spans="2:9" x14ac:dyDescent="0.2">
      <c r="B38"/>
      <c r="C38"/>
      <c r="D38"/>
      <c r="E38"/>
      <c r="F38"/>
      <c r="G38" s="27"/>
      <c r="H38" s="27"/>
    </row>
    <row r="39" spans="2:9" x14ac:dyDescent="0.2">
      <c r="B39"/>
      <c r="C39"/>
      <c r="D39"/>
      <c r="E39"/>
      <c r="F39"/>
      <c r="G39" s="27"/>
      <c r="H39" s="27"/>
    </row>
    <row r="40" spans="2:9" x14ac:dyDescent="0.2">
      <c r="B40"/>
      <c r="C40"/>
      <c r="D40"/>
      <c r="E40"/>
      <c r="F40"/>
      <c r="G40" s="27"/>
      <c r="H40" s="27"/>
    </row>
    <row r="41" spans="2:9" x14ac:dyDescent="0.2">
      <c r="B41"/>
      <c r="C41"/>
      <c r="D41"/>
      <c r="E41"/>
      <c r="F41"/>
      <c r="G41" s="27"/>
      <c r="H41" s="27"/>
      <c r="I41" s="14"/>
    </row>
    <row r="42" spans="2:9" x14ac:dyDescent="0.2">
      <c r="B42"/>
      <c r="C42"/>
      <c r="D42"/>
      <c r="E42"/>
      <c r="F42"/>
      <c r="G42" s="27"/>
      <c r="H42" s="27"/>
    </row>
    <row r="43" spans="2:9" x14ac:dyDescent="0.2">
      <c r="B43"/>
      <c r="C43"/>
      <c r="D43"/>
      <c r="E43"/>
      <c r="F43"/>
      <c r="G43" s="27"/>
      <c r="H43" s="27"/>
    </row>
    <row r="44" spans="2:9" x14ac:dyDescent="0.2">
      <c r="G44" s="24"/>
      <c r="H44" s="24"/>
    </row>
    <row r="45" spans="2:9" x14ac:dyDescent="0.2">
      <c r="D45"/>
      <c r="E45"/>
      <c r="F45"/>
    </row>
    <row r="46" spans="2:9" x14ac:dyDescent="0.2">
      <c r="B46"/>
      <c r="C46"/>
      <c r="D46" s="27"/>
      <c r="E46"/>
      <c r="G46" s="27"/>
      <c r="H46" s="27"/>
    </row>
    <row r="47" spans="2:9" x14ac:dyDescent="0.2">
      <c r="B47"/>
      <c r="C47"/>
      <c r="D47"/>
      <c r="E47"/>
      <c r="F47"/>
      <c r="G47" s="27"/>
      <c r="H47" s="27"/>
    </row>
    <row r="48" spans="2:9" x14ac:dyDescent="0.2">
      <c r="B48"/>
      <c r="C48"/>
      <c r="D48"/>
      <c r="E48"/>
      <c r="G48" s="27"/>
      <c r="H48" s="27"/>
    </row>
    <row r="49" spans="2:8" x14ac:dyDescent="0.2">
      <c r="B49"/>
      <c r="C49"/>
      <c r="D49"/>
      <c r="E49"/>
      <c r="F49"/>
      <c r="G49" s="27"/>
      <c r="H49" s="27"/>
    </row>
    <row r="50" spans="2:8" x14ac:dyDescent="0.2">
      <c r="B50"/>
      <c r="C50"/>
      <c r="D50"/>
      <c r="E50"/>
      <c r="F50"/>
      <c r="G50" s="27"/>
      <c r="H50" s="27"/>
    </row>
    <row r="51" spans="2:8" x14ac:dyDescent="0.2">
      <c r="B51"/>
      <c r="C51"/>
      <c r="D51"/>
      <c r="E51"/>
      <c r="F51"/>
      <c r="G51" s="27"/>
      <c r="H51" s="27"/>
    </row>
    <row r="52" spans="2:8" x14ac:dyDescent="0.2">
      <c r="B52"/>
      <c r="C52"/>
      <c r="D52"/>
      <c r="E52"/>
      <c r="F52"/>
      <c r="G52" s="27"/>
      <c r="H52" s="27"/>
    </row>
    <row r="53" spans="2:8" x14ac:dyDescent="0.2">
      <c r="B53"/>
      <c r="C53"/>
      <c r="D53"/>
      <c r="E53"/>
      <c r="F53"/>
      <c r="G53" s="27"/>
      <c r="H53" s="27"/>
    </row>
    <row r="54" spans="2:8" x14ac:dyDescent="0.2">
      <c r="B54"/>
      <c r="C54"/>
      <c r="G54" s="27"/>
      <c r="H54" s="27"/>
    </row>
    <row r="55" spans="2:8" x14ac:dyDescent="0.2">
      <c r="B55"/>
      <c r="C55"/>
      <c r="D55"/>
      <c r="E55"/>
      <c r="F55"/>
      <c r="G55" s="27"/>
      <c r="H55" s="27"/>
    </row>
    <row r="56" spans="2:8" x14ac:dyDescent="0.2">
      <c r="B56"/>
      <c r="C56"/>
      <c r="D56"/>
      <c r="E56"/>
      <c r="F56"/>
      <c r="G56" s="27"/>
      <c r="H56" s="27"/>
    </row>
    <row r="57" spans="2:8" x14ac:dyDescent="0.2">
      <c r="B57"/>
      <c r="C57"/>
      <c r="D57"/>
      <c r="E57"/>
      <c r="F57"/>
      <c r="G57" s="27"/>
      <c r="H57" s="27"/>
    </row>
    <row r="58" spans="2:8" x14ac:dyDescent="0.2">
      <c r="B58"/>
      <c r="C58"/>
      <c r="D58"/>
      <c r="E58"/>
      <c r="F58"/>
      <c r="G58" s="27"/>
      <c r="H58" s="27"/>
    </row>
    <row r="59" spans="2:8" x14ac:dyDescent="0.2">
      <c r="B59"/>
      <c r="C59"/>
      <c r="D59"/>
      <c r="E59"/>
      <c r="F59"/>
      <c r="G59" s="27"/>
      <c r="H59" s="27"/>
    </row>
    <row r="60" spans="2:8" x14ac:dyDescent="0.2">
      <c r="B60"/>
      <c r="C60"/>
      <c r="D60"/>
      <c r="E60"/>
      <c r="F60"/>
      <c r="G60" s="27"/>
      <c r="H60" s="27"/>
    </row>
    <row r="61" spans="2:8" x14ac:dyDescent="0.2">
      <c r="B61"/>
      <c r="C61"/>
      <c r="D61"/>
      <c r="E61"/>
      <c r="F61"/>
      <c r="G61" s="27"/>
      <c r="H61" s="27"/>
    </row>
    <row r="62" spans="2:8" x14ac:dyDescent="0.2">
      <c r="G62" s="27"/>
      <c r="H62" s="27"/>
    </row>
    <row r="63" spans="2:8" x14ac:dyDescent="0.2">
      <c r="G63" s="27"/>
      <c r="H63" s="27"/>
    </row>
    <row r="64" spans="2:8" x14ac:dyDescent="0.2">
      <c r="D64"/>
      <c r="E64"/>
      <c r="F64"/>
      <c r="G64" s="27"/>
      <c r="H64" s="27"/>
    </row>
    <row r="65" spans="2:8" x14ac:dyDescent="0.2">
      <c r="B65"/>
      <c r="C65"/>
      <c r="D65"/>
      <c r="E65"/>
      <c r="F65"/>
      <c r="G65" s="27"/>
      <c r="H65" s="27"/>
    </row>
    <row r="66" spans="2:8" x14ac:dyDescent="0.2">
      <c r="B66"/>
      <c r="C66"/>
      <c r="D66"/>
      <c r="E66"/>
      <c r="F66"/>
      <c r="G66" s="27"/>
      <c r="H66" s="27"/>
    </row>
    <row r="67" spans="2:8" x14ac:dyDescent="0.2">
      <c r="B67"/>
      <c r="C67"/>
      <c r="D67"/>
      <c r="E67"/>
      <c r="F67"/>
      <c r="G67" s="27"/>
      <c r="H67" s="27"/>
    </row>
    <row r="68" spans="2:8" x14ac:dyDescent="0.2">
      <c r="B68"/>
      <c r="C68"/>
      <c r="D68"/>
      <c r="E68"/>
      <c r="F68"/>
      <c r="G68" s="27"/>
      <c r="H68" s="27"/>
    </row>
    <row r="69" spans="2:8" x14ac:dyDescent="0.2">
      <c r="B69"/>
      <c r="C69"/>
      <c r="D69"/>
      <c r="E69"/>
      <c r="F69"/>
      <c r="G69" s="27"/>
      <c r="H69" s="27"/>
    </row>
    <row r="70" spans="2:8" x14ac:dyDescent="0.2">
      <c r="B70"/>
      <c r="C70"/>
      <c r="G70" s="27"/>
      <c r="H70" s="27"/>
    </row>
    <row r="71" spans="2:8" x14ac:dyDescent="0.2">
      <c r="B71"/>
      <c r="C71"/>
      <c r="D71"/>
      <c r="E71"/>
      <c r="F71"/>
      <c r="G71" s="27"/>
      <c r="H71" s="27"/>
    </row>
    <row r="72" spans="2:8" x14ac:dyDescent="0.2">
      <c r="B72"/>
      <c r="C72"/>
      <c r="D72"/>
      <c r="E72"/>
      <c r="F72"/>
      <c r="G72" s="27"/>
      <c r="H72" s="27"/>
    </row>
    <row r="73" spans="2:8" x14ac:dyDescent="0.2">
      <c r="B73"/>
      <c r="C73"/>
      <c r="D73"/>
      <c r="E73"/>
      <c r="F73"/>
      <c r="G73" s="27"/>
      <c r="H73" s="27"/>
    </row>
    <row r="74" spans="2:8" x14ac:dyDescent="0.2">
      <c r="B74"/>
      <c r="C74"/>
      <c r="D74"/>
      <c r="E74"/>
      <c r="F74"/>
      <c r="G74" s="27"/>
      <c r="H74" s="27"/>
    </row>
    <row r="75" spans="2:8" x14ac:dyDescent="0.2">
      <c r="B75"/>
      <c r="C75"/>
      <c r="D75"/>
      <c r="E75"/>
      <c r="F75"/>
      <c r="G75" s="27"/>
      <c r="H75" s="27"/>
    </row>
    <row r="76" spans="2:8" x14ac:dyDescent="0.2">
      <c r="B76"/>
      <c r="C76"/>
      <c r="G76" s="27"/>
      <c r="H76" s="27"/>
    </row>
    <row r="77" spans="2:8" x14ac:dyDescent="0.2">
      <c r="B77"/>
      <c r="C77"/>
      <c r="D77"/>
      <c r="E77"/>
      <c r="F77"/>
      <c r="G77" s="27"/>
      <c r="H77" s="27"/>
    </row>
    <row r="78" spans="2:8" x14ac:dyDescent="0.2">
      <c r="B78"/>
      <c r="C78"/>
      <c r="D78"/>
      <c r="E78"/>
      <c r="F78"/>
      <c r="G78" s="27"/>
      <c r="H78" s="27"/>
    </row>
    <row r="79" spans="2:8" x14ac:dyDescent="0.2">
      <c r="B79"/>
      <c r="C79"/>
      <c r="D79"/>
      <c r="E79"/>
      <c r="F79"/>
      <c r="G79" s="27"/>
      <c r="H79" s="27"/>
    </row>
    <row r="80" spans="2:8" x14ac:dyDescent="0.2">
      <c r="B80"/>
      <c r="C80"/>
      <c r="D80"/>
      <c r="E80"/>
      <c r="F80"/>
      <c r="G80" s="27"/>
      <c r="H80" s="27"/>
    </row>
    <row r="81" spans="2:8" x14ac:dyDescent="0.2">
      <c r="B81"/>
      <c r="C81"/>
      <c r="G81" s="27"/>
      <c r="H81" s="27"/>
    </row>
    <row r="82" spans="2:8" x14ac:dyDescent="0.2">
      <c r="B82"/>
      <c r="C82"/>
      <c r="G82" s="27"/>
      <c r="H82" s="27"/>
    </row>
    <row r="83" spans="2:8" x14ac:dyDescent="0.2">
      <c r="G83" s="27"/>
      <c r="H83" s="27"/>
    </row>
    <row r="84" spans="2:8" x14ac:dyDescent="0.2">
      <c r="G84" s="27"/>
      <c r="H84" s="27"/>
    </row>
    <row r="85" spans="2:8" x14ac:dyDescent="0.2">
      <c r="D85"/>
      <c r="E85"/>
      <c r="F85"/>
      <c r="G85" s="27"/>
      <c r="H85" s="27"/>
    </row>
    <row r="86" spans="2:8" x14ac:dyDescent="0.2">
      <c r="D86"/>
      <c r="E86"/>
      <c r="F86"/>
      <c r="G86" s="27"/>
      <c r="H86" s="27"/>
    </row>
    <row r="87" spans="2:8" x14ac:dyDescent="0.2">
      <c r="D87"/>
      <c r="E87"/>
      <c r="F87"/>
      <c r="G87" s="27"/>
      <c r="H87" s="27"/>
    </row>
    <row r="88" spans="2:8" x14ac:dyDescent="0.2">
      <c r="D88"/>
      <c r="E88"/>
      <c r="F88"/>
      <c r="G88" s="27"/>
      <c r="H88" s="27"/>
    </row>
    <row r="89" spans="2:8" x14ac:dyDescent="0.2">
      <c r="E89"/>
      <c r="G89" s="27"/>
      <c r="H89" s="27"/>
    </row>
    <row r="90" spans="2:8" x14ac:dyDescent="0.2">
      <c r="G90" s="24"/>
      <c r="H90" s="24"/>
    </row>
  </sheetData>
  <sheetProtection selectLockedCells="1" selectUnlockedCells="1"/>
  <sortState ref="L16:N27">
    <sortCondition descending="1" ref="N16:N27"/>
  </sortState>
  <phoneticPr fontId="9" type="noConversion"/>
  <hyperlinks>
    <hyperlink ref="H31" location="ÍNDICE!A1" display="Voltar ao índice"/>
  </hyperlinks>
  <pageMargins left="0.35433070866141736" right="0.35433070866141736" top="0.39370078740157483" bottom="0.19685039370078741" header="0" footer="0"/>
  <pageSetup paperSize="9" scale="89" firstPageNumber="0" fitToWidth="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"/>
  <sheetViews>
    <sheetView showGridLines="0" zoomScale="95" zoomScaleNormal="95" workbookViewId="0"/>
  </sheetViews>
  <sheetFormatPr defaultRowHeight="12.75" x14ac:dyDescent="0.2"/>
  <cols>
    <col min="1" max="1" width="2.28515625" style="3" customWidth="1"/>
    <col min="2" max="2" width="20.7109375" customWidth="1"/>
    <col min="3" max="16" width="12.7109375" customWidth="1"/>
    <col min="17" max="22" width="10.7109375" customWidth="1"/>
  </cols>
  <sheetData>
    <row r="1" spans="2:34" ht="29.85" customHeight="1" x14ac:dyDescent="0.2">
      <c r="B1" s="4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34" ht="21.95" customHeight="1" x14ac:dyDescent="0.2">
      <c r="B2" s="5" t="s">
        <v>17</v>
      </c>
      <c r="C2" s="26" t="s">
        <v>2</v>
      </c>
      <c r="D2" s="40" t="s">
        <v>45</v>
      </c>
      <c r="E2" s="40" t="s">
        <v>47</v>
      </c>
      <c r="F2" s="40" t="s">
        <v>55</v>
      </c>
      <c r="G2" s="40">
        <v>2013</v>
      </c>
      <c r="H2" s="40">
        <v>2014</v>
      </c>
      <c r="I2" s="40">
        <v>2015</v>
      </c>
      <c r="J2" s="40">
        <v>2016</v>
      </c>
      <c r="K2" s="40">
        <v>2017</v>
      </c>
      <c r="L2" s="40">
        <v>2018</v>
      </c>
      <c r="M2" s="40">
        <v>2019</v>
      </c>
      <c r="N2" s="40">
        <v>2020</v>
      </c>
      <c r="O2" s="40">
        <v>2021</v>
      </c>
      <c r="P2" s="40">
        <v>2022</v>
      </c>
    </row>
    <row r="3" spans="2:34" ht="21.95" customHeight="1" x14ac:dyDescent="0.2">
      <c r="B3" s="95" t="s">
        <v>48</v>
      </c>
      <c r="C3" s="96" t="s">
        <v>18</v>
      </c>
      <c r="D3" s="8">
        <v>34616</v>
      </c>
      <c r="E3" s="8">
        <v>34648</v>
      </c>
      <c r="F3" s="8">
        <v>34814</v>
      </c>
      <c r="G3" s="8">
        <v>35168</v>
      </c>
      <c r="H3" s="8">
        <v>35352</v>
      </c>
      <c r="I3" s="8">
        <v>35595</v>
      </c>
      <c r="J3" s="8">
        <v>35718</v>
      </c>
      <c r="K3" s="8">
        <v>36759</v>
      </c>
      <c r="L3" s="8">
        <v>41328</v>
      </c>
      <c r="M3" s="8">
        <v>51694</v>
      </c>
      <c r="N3" s="8">
        <v>51699</v>
      </c>
      <c r="O3" s="8">
        <v>50373</v>
      </c>
      <c r="P3" s="8">
        <v>49944</v>
      </c>
    </row>
    <row r="4" spans="2:34" ht="21.95" customHeight="1" x14ac:dyDescent="0.2">
      <c r="B4" s="97" t="s">
        <v>19</v>
      </c>
      <c r="C4" s="98" t="s">
        <v>54</v>
      </c>
      <c r="D4" s="16">
        <v>26832</v>
      </c>
      <c r="E4" s="16">
        <v>21800</v>
      </c>
      <c r="F4" s="16">
        <v>22871</v>
      </c>
      <c r="G4" s="16">
        <v>29814</v>
      </c>
      <c r="H4" s="16">
        <v>22233</v>
      </c>
      <c r="I4" s="16">
        <v>33205</v>
      </c>
      <c r="J4" s="16">
        <v>32082</v>
      </c>
      <c r="K4" s="16">
        <v>29875</v>
      </c>
      <c r="L4" s="16">
        <v>34131</v>
      </c>
      <c r="M4" s="16">
        <v>43841</v>
      </c>
      <c r="N4" s="16">
        <v>42183</v>
      </c>
      <c r="O4" s="16">
        <v>37716</v>
      </c>
      <c r="P4" s="16">
        <v>22671</v>
      </c>
    </row>
    <row r="5" spans="2:34" ht="15" customHeight="1" x14ac:dyDescent="0.2">
      <c r="B5" s="39"/>
    </row>
    <row r="6" spans="2:34" x14ac:dyDescent="0.2">
      <c r="O6" s="11"/>
    </row>
    <row r="7" spans="2:34" x14ac:dyDescent="0.2">
      <c r="I7" s="27"/>
      <c r="J7" s="27"/>
      <c r="K7" s="27"/>
      <c r="O7" s="28" t="s">
        <v>9</v>
      </c>
    </row>
    <row r="8" spans="2:34" x14ac:dyDescent="0.2">
      <c r="I8" s="27"/>
      <c r="J8" s="27"/>
      <c r="K8" s="27"/>
      <c r="L8" s="27"/>
      <c r="M8" s="27"/>
      <c r="N8" s="27"/>
      <c r="O8" s="27"/>
    </row>
    <row r="9" spans="2:34" x14ac:dyDescent="0.2">
      <c r="I9" s="25"/>
      <c r="J9" s="25"/>
      <c r="K9" s="25"/>
      <c r="L9" s="25"/>
      <c r="M9" s="25"/>
      <c r="N9" s="25"/>
      <c r="O9" s="25"/>
    </row>
    <row r="10" spans="2:34" x14ac:dyDescent="0.2">
      <c r="I10" s="25"/>
      <c r="J10" s="25"/>
      <c r="K10" s="25"/>
      <c r="L10" s="25"/>
      <c r="M10" s="25"/>
      <c r="N10" s="25"/>
      <c r="O10" s="25"/>
    </row>
    <row r="14" spans="2:34" x14ac:dyDescent="0.2"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2:34" x14ac:dyDescent="0.2"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</sheetData>
  <sheetProtection selectLockedCells="1" selectUnlockedCells="1"/>
  <phoneticPr fontId="9" type="noConversion"/>
  <hyperlinks>
    <hyperlink ref="O7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89" firstPageNumber="0" orientation="landscape" horizontalDpi="300" verticalDpi="300" r:id="rId1"/>
  <headerFooter alignWithMargins="0"/>
  <ignoredErrors>
    <ignoredError sqref="D2:F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12"/>
  <sheetViews>
    <sheetView showGridLines="0" zoomScale="95" zoomScaleNormal="95" workbookViewId="0"/>
  </sheetViews>
  <sheetFormatPr defaultRowHeight="12.75" x14ac:dyDescent="0.2"/>
  <cols>
    <col min="1" max="1" width="2.28515625" customWidth="1"/>
    <col min="2" max="2" width="39.42578125" customWidth="1"/>
    <col min="3" max="3" width="10.5703125" customWidth="1"/>
    <col min="4" max="16" width="12.7109375" customWidth="1"/>
    <col min="17" max="22" width="10.7109375" customWidth="1"/>
  </cols>
  <sheetData>
    <row r="1" spans="2:34" ht="23.25" customHeight="1" x14ac:dyDescent="0.2">
      <c r="B1" s="33" t="s">
        <v>44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34" ht="21.95" customHeight="1" x14ac:dyDescent="0.2">
      <c r="B2" s="1" t="s">
        <v>17</v>
      </c>
      <c r="C2" s="1" t="s">
        <v>2</v>
      </c>
      <c r="D2" s="31">
        <v>2010</v>
      </c>
      <c r="E2" s="31">
        <v>2011</v>
      </c>
      <c r="F2" s="31">
        <v>2012</v>
      </c>
      <c r="G2" s="31">
        <v>2013</v>
      </c>
      <c r="H2" s="31">
        <v>2014</v>
      </c>
      <c r="I2" s="31">
        <v>2015</v>
      </c>
      <c r="J2" s="31">
        <v>2016</v>
      </c>
      <c r="K2" s="31">
        <v>2017</v>
      </c>
      <c r="L2" s="31">
        <v>2018</v>
      </c>
      <c r="M2" s="31">
        <v>2019</v>
      </c>
      <c r="N2" s="31">
        <v>2020</v>
      </c>
      <c r="O2" s="31">
        <v>2021</v>
      </c>
      <c r="P2" s="31">
        <v>2022</v>
      </c>
    </row>
    <row r="3" spans="2:34" ht="21.95" customHeight="1" x14ac:dyDescent="0.2">
      <c r="B3" s="95" t="s">
        <v>40</v>
      </c>
      <c r="C3" s="99" t="s">
        <v>54</v>
      </c>
      <c r="D3" s="7">
        <v>26832</v>
      </c>
      <c r="E3" s="7">
        <v>21800</v>
      </c>
      <c r="F3" s="7">
        <v>22871</v>
      </c>
      <c r="G3" s="7">
        <v>29814</v>
      </c>
      <c r="H3" s="7">
        <v>22233</v>
      </c>
      <c r="I3" s="7">
        <v>33205</v>
      </c>
      <c r="J3" s="7">
        <v>32082</v>
      </c>
      <c r="K3" s="7">
        <v>29875</v>
      </c>
      <c r="L3" s="7">
        <v>34131</v>
      </c>
      <c r="M3" s="7">
        <v>43841</v>
      </c>
      <c r="N3" s="7">
        <v>42183</v>
      </c>
      <c r="O3" s="7">
        <v>37716</v>
      </c>
      <c r="P3" s="7">
        <v>22671</v>
      </c>
    </row>
    <row r="4" spans="2:34" ht="21.95" customHeight="1" x14ac:dyDescent="0.2">
      <c r="B4" s="100" t="s">
        <v>41</v>
      </c>
      <c r="C4" s="101" t="s">
        <v>54</v>
      </c>
      <c r="D4" s="60">
        <v>0</v>
      </c>
      <c r="E4" s="60">
        <v>0.25800000000000001</v>
      </c>
      <c r="F4" s="60">
        <v>0.14499999999999999</v>
      </c>
      <c r="G4" s="60">
        <v>23.965</v>
      </c>
      <c r="H4" s="60">
        <v>1.583</v>
      </c>
      <c r="I4" s="60">
        <v>1.1719999999999999</v>
      </c>
      <c r="J4" s="60">
        <v>81.56</v>
      </c>
      <c r="K4" s="60">
        <v>67.360799999999998</v>
      </c>
      <c r="L4" s="60">
        <v>236.09379999999999</v>
      </c>
      <c r="M4" s="60">
        <v>176.03800000000001</v>
      </c>
      <c r="N4" s="60">
        <v>358.9</v>
      </c>
      <c r="O4" s="60"/>
      <c r="P4" s="60"/>
    </row>
    <row r="5" spans="2:34" ht="21.95" customHeight="1" x14ac:dyDescent="0.2">
      <c r="B5" s="102" t="s">
        <v>42</v>
      </c>
      <c r="C5" s="103" t="s">
        <v>24</v>
      </c>
      <c r="D5" s="65">
        <f t="shared" ref="D5:N5" si="0">D4/D3*100</f>
        <v>0</v>
      </c>
      <c r="E5" s="65">
        <f t="shared" si="0"/>
        <v>1.1834862385321102E-3</v>
      </c>
      <c r="F5" s="65">
        <f t="shared" si="0"/>
        <v>6.3399064317257658E-4</v>
      </c>
      <c r="G5" s="65">
        <f t="shared" si="0"/>
        <v>8.0381699872543094E-2</v>
      </c>
      <c r="H5" s="65">
        <f t="shared" si="0"/>
        <v>7.1200467773130027E-3</v>
      </c>
      <c r="I5" s="65">
        <f t="shared" si="0"/>
        <v>3.5295889173317272E-3</v>
      </c>
      <c r="J5" s="70">
        <f t="shared" si="0"/>
        <v>0.25422355214762171</v>
      </c>
      <c r="K5" s="70">
        <f t="shared" si="0"/>
        <v>0.22547548117154811</v>
      </c>
      <c r="L5" s="70">
        <f t="shared" si="0"/>
        <v>0.69172834080454715</v>
      </c>
      <c r="M5" s="70">
        <f t="shared" si="0"/>
        <v>0.4015373736912935</v>
      </c>
      <c r="N5" s="70">
        <f t="shared" si="0"/>
        <v>0.85081667970509434</v>
      </c>
      <c r="O5" s="66"/>
      <c r="P5" s="66"/>
    </row>
    <row r="6" spans="2:34" x14ac:dyDescent="0.2">
      <c r="B6" s="38"/>
      <c r="R6" s="59"/>
    </row>
    <row r="7" spans="2:34" x14ac:dyDescent="0.2">
      <c r="R7" s="59"/>
    </row>
    <row r="9" spans="2:34" x14ac:dyDescent="0.2">
      <c r="O9" s="11" t="s">
        <v>9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2:34" x14ac:dyDescent="0.2"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2" spans="2:34" x14ac:dyDescent="0.2">
      <c r="P12" s="73"/>
      <c r="Q12" s="73"/>
    </row>
  </sheetData>
  <mergeCells count="1">
    <mergeCell ref="P12:Q12"/>
  </mergeCells>
  <phoneticPr fontId="9" type="noConversion"/>
  <hyperlinks>
    <hyperlink ref="O9" location="ÍNDICE!A1" display="Voltar ao índice"/>
  </hyperlinks>
  <pageMargins left="0.35433070866141736" right="0.35433070866141736" top="0.19685039370078741" bottom="0.19685039370078741" header="0" footer="0"/>
  <pageSetup paperSize="9" scale="8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showGridLines="0" zoomScale="95" zoomScaleNormal="95" workbookViewId="0"/>
  </sheetViews>
  <sheetFormatPr defaultRowHeight="12.75" x14ac:dyDescent="0.2"/>
  <cols>
    <col min="1" max="1" width="2.28515625" style="3" customWidth="1"/>
    <col min="2" max="2" width="30.7109375" style="3" customWidth="1"/>
    <col min="3" max="16" width="12.7109375" style="3" customWidth="1"/>
    <col min="17" max="22" width="10.7109375" style="3" customWidth="1"/>
    <col min="23" max="16384" width="9.140625" style="3"/>
  </cols>
  <sheetData>
    <row r="1" spans="2:16" ht="29.85" customHeight="1" x14ac:dyDescent="0.2">
      <c r="B1" s="4" t="s">
        <v>34</v>
      </c>
      <c r="C1" s="29"/>
      <c r="D1" s="29"/>
      <c r="E1" s="29"/>
      <c r="F1" s="29"/>
      <c r="G1" s="29"/>
      <c r="H1" s="29"/>
      <c r="I1" s="29"/>
      <c r="J1" s="29"/>
    </row>
    <row r="2" spans="2:16" ht="23.25" customHeight="1" x14ac:dyDescent="0.2">
      <c r="B2" s="1" t="s">
        <v>17</v>
      </c>
      <c r="C2" s="30" t="s">
        <v>2</v>
      </c>
      <c r="D2" s="31">
        <v>2010</v>
      </c>
      <c r="E2" s="31">
        <v>2011</v>
      </c>
      <c r="F2" s="31">
        <v>2012</v>
      </c>
      <c r="G2" s="31">
        <v>2013</v>
      </c>
      <c r="H2" s="31">
        <v>2014</v>
      </c>
      <c r="I2" s="31">
        <v>2015</v>
      </c>
      <c r="J2" s="31">
        <v>2016</v>
      </c>
      <c r="K2" s="31">
        <v>2017</v>
      </c>
      <c r="L2" s="31">
        <v>2018</v>
      </c>
      <c r="M2" s="31">
        <v>2019</v>
      </c>
      <c r="N2" s="31">
        <v>2020</v>
      </c>
      <c r="O2" s="31">
        <v>2021</v>
      </c>
      <c r="P2" s="31">
        <v>2022</v>
      </c>
    </row>
    <row r="3" spans="2:16" ht="18" customHeight="1" x14ac:dyDescent="0.2">
      <c r="B3" s="104" t="s">
        <v>20</v>
      </c>
      <c r="C3" s="105" t="s">
        <v>54</v>
      </c>
      <c r="D3" s="7">
        <v>26832</v>
      </c>
      <c r="E3" s="7">
        <v>21800</v>
      </c>
      <c r="F3" s="7">
        <v>22871</v>
      </c>
      <c r="G3" s="7">
        <v>29814</v>
      </c>
      <c r="H3" s="7">
        <v>22233</v>
      </c>
      <c r="I3" s="7">
        <v>33205</v>
      </c>
      <c r="J3" s="7">
        <v>32082</v>
      </c>
      <c r="K3" s="7">
        <v>29875</v>
      </c>
      <c r="L3" s="7">
        <v>34131</v>
      </c>
      <c r="M3" s="7">
        <v>43841</v>
      </c>
      <c r="N3" s="7">
        <v>42183</v>
      </c>
      <c r="O3" s="7">
        <v>37716</v>
      </c>
      <c r="P3" s="7">
        <v>22671</v>
      </c>
    </row>
    <row r="4" spans="2:16" ht="18" customHeight="1" x14ac:dyDescent="0.2">
      <c r="B4" s="106" t="s">
        <v>21</v>
      </c>
      <c r="C4" s="107" t="s">
        <v>54</v>
      </c>
      <c r="D4" s="32">
        <v>1473.904</v>
      </c>
      <c r="E4" s="32">
        <v>716.92899999999997</v>
      </c>
      <c r="F4" s="32">
        <v>3102.0659999999998</v>
      </c>
      <c r="G4" s="32">
        <v>3483.2280000000001</v>
      </c>
      <c r="H4" s="32">
        <v>3353.056</v>
      </c>
      <c r="I4" s="32">
        <v>1765.77</v>
      </c>
      <c r="J4" s="32">
        <v>1537.7629999999999</v>
      </c>
      <c r="K4" s="32">
        <v>1553.835</v>
      </c>
      <c r="L4" s="32">
        <v>2584.6149999999998</v>
      </c>
      <c r="M4" s="32">
        <v>1848.7260000000001</v>
      </c>
      <c r="N4" s="32">
        <v>2189.38</v>
      </c>
      <c r="O4" s="32">
        <v>1674.6079999999999</v>
      </c>
      <c r="P4" s="32">
        <v>2460.1390000000001</v>
      </c>
    </row>
    <row r="5" spans="2:16" ht="18" customHeight="1" x14ac:dyDescent="0.2">
      <c r="B5" s="108" t="s">
        <v>22</v>
      </c>
      <c r="C5" s="105" t="s">
        <v>54</v>
      </c>
      <c r="D5" s="37">
        <v>8856.3850000000002</v>
      </c>
      <c r="E5" s="37">
        <v>8984.0589999999993</v>
      </c>
      <c r="F5" s="37">
        <v>14865.037</v>
      </c>
      <c r="G5" s="37">
        <v>18991.581999999999</v>
      </c>
      <c r="H5" s="37">
        <v>19249.955999999998</v>
      </c>
      <c r="I5" s="37">
        <v>18040.834999999999</v>
      </c>
      <c r="J5" s="37">
        <v>20767.911</v>
      </c>
      <c r="K5" s="37">
        <v>13264.54</v>
      </c>
      <c r="L5" s="37">
        <v>14630.406000000001</v>
      </c>
      <c r="M5" s="37">
        <v>14252.965</v>
      </c>
      <c r="N5" s="37">
        <v>8253.1640000000007</v>
      </c>
      <c r="O5" s="37">
        <v>10407.026</v>
      </c>
      <c r="P5" s="37">
        <v>4033.8690000000001</v>
      </c>
    </row>
    <row r="6" spans="2:16" ht="18" customHeight="1" x14ac:dyDescent="0.2">
      <c r="B6" s="109"/>
      <c r="C6" s="11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16" ht="24" customHeight="1" x14ac:dyDescent="0.2">
      <c r="B7" s="111" t="s">
        <v>23</v>
      </c>
      <c r="C7" s="112" t="s">
        <v>24</v>
      </c>
      <c r="D7" s="43">
        <f>(D5/D3)*100</f>
        <v>33.00680158020274</v>
      </c>
      <c r="E7" s="43">
        <f t="shared" ref="E7" si="0">(E5/E3)*100</f>
        <v>41.211279816513759</v>
      </c>
      <c r="F7" s="43">
        <f t="shared" ref="F7:G7" si="1">(F5/F3)*100</f>
        <v>64.995133575269989</v>
      </c>
      <c r="G7" s="43">
        <f t="shared" si="1"/>
        <v>63.700214664251689</v>
      </c>
      <c r="H7" s="43">
        <f t="shared" ref="H7:I7" si="2">(H5/H3)*100</f>
        <v>86.582809337471318</v>
      </c>
      <c r="I7" s="43">
        <f t="shared" si="2"/>
        <v>54.331681975606081</v>
      </c>
      <c r="J7" s="43">
        <f t="shared" ref="J7:K7" si="3">(J5/J3)*100</f>
        <v>64.73384140639611</v>
      </c>
      <c r="K7" s="43">
        <f t="shared" si="3"/>
        <v>44.400133891213393</v>
      </c>
      <c r="L7" s="43">
        <f t="shared" ref="L7:M7" si="4">(L5/L3)*100</f>
        <v>42.865447833347986</v>
      </c>
      <c r="M7" s="43">
        <f t="shared" si="4"/>
        <v>32.510583700189322</v>
      </c>
      <c r="N7" s="43">
        <f t="shared" ref="N7:O7" si="5">(N5/N3)*100</f>
        <v>19.565142355925374</v>
      </c>
      <c r="O7" s="43">
        <f t="shared" si="5"/>
        <v>27.593132887899035</v>
      </c>
      <c r="P7" s="43">
        <f t="shared" ref="P7" si="6">(P5/P3)*100</f>
        <v>17.793079264258303</v>
      </c>
    </row>
    <row r="8" spans="2:16" ht="24" customHeight="1" x14ac:dyDescent="0.2">
      <c r="B8" s="113" t="s">
        <v>25</v>
      </c>
      <c r="C8" s="105" t="s">
        <v>54</v>
      </c>
      <c r="D8" s="41">
        <f>D3+D4-D5</f>
        <v>19449.519</v>
      </c>
      <c r="E8" s="41">
        <f t="shared" ref="E8" si="7">E3+E4-E5</f>
        <v>13532.87</v>
      </c>
      <c r="F8" s="41">
        <f t="shared" ref="F8:G8" si="8">F3+F4-F5</f>
        <v>11108.028999999999</v>
      </c>
      <c r="G8" s="41">
        <f t="shared" si="8"/>
        <v>14305.646000000004</v>
      </c>
      <c r="H8" s="41">
        <f t="shared" ref="H8:I8" si="9">H3+H4-H5</f>
        <v>6336.1000000000022</v>
      </c>
      <c r="I8" s="41">
        <f t="shared" si="9"/>
        <v>16929.934999999998</v>
      </c>
      <c r="J8" s="41">
        <f t="shared" ref="J8:K8" si="10">J3+J4-J5</f>
        <v>12851.851999999999</v>
      </c>
      <c r="K8" s="41">
        <f t="shared" si="10"/>
        <v>18164.294999999998</v>
      </c>
      <c r="L8" s="41">
        <f t="shared" ref="L8:M8" si="11">L3+L4-L5</f>
        <v>22085.208999999995</v>
      </c>
      <c r="M8" s="41">
        <f t="shared" si="11"/>
        <v>31436.761000000002</v>
      </c>
      <c r="N8" s="41">
        <f t="shared" ref="N8:O8" si="12">N3+N4-N5</f>
        <v>36119.216</v>
      </c>
      <c r="O8" s="41">
        <f t="shared" si="12"/>
        <v>28983.582000000002</v>
      </c>
      <c r="P8" s="41">
        <f t="shared" ref="P8" si="13">P3+P4-P5</f>
        <v>21097.27</v>
      </c>
    </row>
    <row r="9" spans="2:16" ht="24" customHeight="1" x14ac:dyDescent="0.2">
      <c r="B9" s="111" t="s">
        <v>26</v>
      </c>
      <c r="C9" s="112" t="s">
        <v>24</v>
      </c>
      <c r="D9" s="43">
        <f>(D3/D8)*100</f>
        <v>137.95713919711844</v>
      </c>
      <c r="E9" s="43">
        <f t="shared" ref="E9" si="14">(E3/E8)*100</f>
        <v>161.08925896724048</v>
      </c>
      <c r="F9" s="43">
        <f t="shared" ref="F9:G9" si="15">(F3/F8)*100</f>
        <v>205.89611352293016</v>
      </c>
      <c r="G9" s="43">
        <f t="shared" si="15"/>
        <v>208.40722607004247</v>
      </c>
      <c r="H9" s="43">
        <f t="shared" ref="H9:I9" si="16">(H3/H8)*100</f>
        <v>350.89408311106189</v>
      </c>
      <c r="I9" s="43">
        <f t="shared" si="16"/>
        <v>196.13188119151079</v>
      </c>
      <c r="J9" s="43">
        <f t="shared" ref="J9:K9" si="17">(J3/J8)*100</f>
        <v>249.62939193510789</v>
      </c>
      <c r="K9" s="43">
        <f t="shared" si="17"/>
        <v>164.47101305060286</v>
      </c>
      <c r="L9" s="43">
        <f t="shared" ref="L9:M9" si="18">(L3/L8)*100</f>
        <v>154.54234551278191</v>
      </c>
      <c r="M9" s="43">
        <f t="shared" si="18"/>
        <v>139.4577513885734</v>
      </c>
      <c r="N9" s="43">
        <f t="shared" ref="N9:O9" si="19">(N3/N8)*100</f>
        <v>116.78824922445715</v>
      </c>
      <c r="O9" s="43">
        <f t="shared" si="19"/>
        <v>130.12884328790003</v>
      </c>
      <c r="P9" s="43">
        <f t="shared" ref="P9" si="20">(P3/P8)*100</f>
        <v>107.45940114526667</v>
      </c>
    </row>
    <row r="10" spans="2:16" ht="26.1" customHeight="1" x14ac:dyDescent="0.2">
      <c r="B10" s="113" t="s">
        <v>27</v>
      </c>
      <c r="C10" s="105" t="s">
        <v>24</v>
      </c>
      <c r="D10" s="42">
        <f>(D3-D5)/D8*100</f>
        <v>92.421899996601439</v>
      </c>
      <c r="E10" s="42">
        <f t="shared" ref="E10" si="21">(E3-E5)/E8*100</f>
        <v>94.702313699902533</v>
      </c>
      <c r="F10" s="42">
        <f t="shared" ref="F10:G10" si="22">(F3-F5)/F8*100</f>
        <v>72.073659512412164</v>
      </c>
      <c r="G10" s="42">
        <f t="shared" si="22"/>
        <v>75.651375687613125</v>
      </c>
      <c r="H10" s="67">
        <f t="shared" ref="H10:I10" si="23">(H3-H5)/H8*100</f>
        <v>47.080128154543026</v>
      </c>
      <c r="I10" s="67">
        <f t="shared" si="23"/>
        <v>89.570131249765595</v>
      </c>
      <c r="J10" s="67">
        <f t="shared" ref="J10:K10" si="24">(J3-J5)/J8*100</f>
        <v>88.0346972560842</v>
      </c>
      <c r="K10" s="67">
        <f t="shared" si="24"/>
        <v>91.44566304390014</v>
      </c>
      <c r="L10" s="67">
        <f t="shared" ref="L10:M10" si="25">(L3-L5)/L8*100</f>
        <v>88.297077016567968</v>
      </c>
      <c r="M10" s="67">
        <f t="shared" si="25"/>
        <v>94.119222396989301</v>
      </c>
      <c r="N10" s="67">
        <f t="shared" ref="N10:O10" si="26">(N3-N5)/N8*100</f>
        <v>93.938462008699176</v>
      </c>
      <c r="O10" s="67">
        <f t="shared" si="26"/>
        <v>94.222218633983886</v>
      </c>
      <c r="P10" s="67">
        <f t="shared" ref="P10" si="27">(P3-P5)/P8*100</f>
        <v>88.33906472259207</v>
      </c>
    </row>
    <row r="11" spans="2:16" x14ac:dyDescent="0.2">
      <c r="B11" s="68" t="s">
        <v>28</v>
      </c>
    </row>
    <row r="12" spans="2:16" x14ac:dyDescent="0.2">
      <c r="B12" s="68" t="s">
        <v>29</v>
      </c>
    </row>
    <row r="13" spans="2:16" x14ac:dyDescent="0.2">
      <c r="B13" s="68" t="s">
        <v>30</v>
      </c>
      <c r="O13" s="17" t="s">
        <v>9</v>
      </c>
    </row>
    <row r="14" spans="2:16" x14ac:dyDescent="0.2">
      <c r="B14" s="68" t="s">
        <v>31</v>
      </c>
    </row>
    <row r="15" spans="2:16" x14ac:dyDescent="0.2">
      <c r="B15" s="68" t="s">
        <v>32</v>
      </c>
    </row>
    <row r="17" spans="3:3" x14ac:dyDescent="0.2">
      <c r="C17" s="18"/>
    </row>
    <row r="18" spans="3:3" x14ac:dyDescent="0.2">
      <c r="C18" s="18"/>
    </row>
    <row r="19" spans="3:3" x14ac:dyDescent="0.2">
      <c r="C19" s="18"/>
    </row>
    <row r="20" spans="3:3" x14ac:dyDescent="0.2">
      <c r="C20" s="18"/>
    </row>
    <row r="21" spans="3:3" x14ac:dyDescent="0.2">
      <c r="C21" s="18"/>
    </row>
    <row r="22" spans="3:3" x14ac:dyDescent="0.2">
      <c r="C22" s="18"/>
    </row>
    <row r="23" spans="3:3" x14ac:dyDescent="0.2">
      <c r="C23" s="18"/>
    </row>
    <row r="24" spans="3:3" x14ac:dyDescent="0.2">
      <c r="C24" s="18"/>
    </row>
    <row r="25" spans="3:3" x14ac:dyDescent="0.2">
      <c r="C25" s="18"/>
    </row>
    <row r="26" spans="3:3" x14ac:dyDescent="0.2">
      <c r="C26" s="18"/>
    </row>
    <row r="27" spans="3:3" x14ac:dyDescent="0.2">
      <c r="C27" s="18"/>
    </row>
  </sheetData>
  <sheetProtection selectLockedCells="1" selectUnlockedCells="1"/>
  <phoneticPr fontId="9" type="noConversion"/>
  <hyperlinks>
    <hyperlink ref="O13" location="ÍNDICE!A1" display="Voltar ao índice"/>
  </hyperlinks>
  <pageMargins left="0.35433070866141736" right="0.35433070866141736" top="0.39370078740157483" bottom="0.19685039370078741" header="0" footer="0"/>
  <pageSetup paperSize="9" scale="96" firstPageNumber="0" fitToWidth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3</vt:i4>
      </vt:variant>
    </vt:vector>
  </HeadingPairs>
  <TitlesOfParts>
    <vt:vector size="10" baseType="lpstr">
      <vt:lpstr>ÍNDICE</vt:lpstr>
      <vt:lpstr>1</vt:lpstr>
      <vt:lpstr>2</vt:lpstr>
      <vt:lpstr>3</vt:lpstr>
      <vt:lpstr>4</vt:lpstr>
      <vt:lpstr>5</vt:lpstr>
      <vt:lpstr>6</vt:lpstr>
      <vt:lpstr>'1'!Área_de_Impressão</vt:lpstr>
      <vt:lpstr>'2'!Área_de_Impressão</vt:lpstr>
      <vt:lpstr>'4'!Área_de_Impressão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2019-06-03T15:20:18Z</cp:lastPrinted>
  <dcterms:created xsi:type="dcterms:W3CDTF">2011-09-19T15:33:05Z</dcterms:created>
  <dcterms:modified xsi:type="dcterms:W3CDTF">2023-07-26T10:15:19Z</dcterms:modified>
</cp:coreProperties>
</file>