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ereais\"/>
    </mc:Choice>
  </mc:AlternateContent>
  <bookViews>
    <workbookView xWindow="1095" yWindow="-135" windowWidth="18660" windowHeight="8130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Print_Area" localSheetId="1">'1'!$B$1:$M$75</definedName>
    <definedName name="_xlnm.Print_Area" localSheetId="4">'4'!$B$1:$E$9</definedName>
  </definedNames>
  <calcPr calcId="152511"/>
</workbook>
</file>

<file path=xl/calcChain.xml><?xml version="1.0" encoding="utf-8"?>
<calcChain xmlns="http://schemas.openxmlformats.org/spreadsheetml/2006/main">
  <c r="Q77" i="2" l="1"/>
  <c r="Q76" i="2"/>
  <c r="Q74" i="2"/>
  <c r="Q73" i="2"/>
  <c r="P8" i="9" l="1"/>
  <c r="P10" i="9" s="1"/>
  <c r="P7" i="9"/>
  <c r="Q8" i="3"/>
  <c r="Q5" i="3"/>
  <c r="Q21" i="2"/>
  <c r="Q20" i="2"/>
  <c r="Q18" i="2"/>
  <c r="Q15" i="2"/>
  <c r="Q11" i="2"/>
  <c r="Q10" i="2"/>
  <c r="Q8" i="2"/>
  <c r="Q5" i="2"/>
  <c r="P9" i="9" l="1"/>
  <c r="O8" i="9"/>
  <c r="O10" i="9" s="1"/>
  <c r="O7" i="9"/>
  <c r="D22" i="4"/>
  <c r="C22" i="4"/>
  <c r="D8" i="4"/>
  <c r="C8" i="4"/>
  <c r="P77" i="2"/>
  <c r="P76" i="2"/>
  <c r="P74" i="2"/>
  <c r="P73" i="2"/>
  <c r="M5" i="2"/>
  <c r="O9" i="9" l="1"/>
  <c r="P8" i="3"/>
  <c r="P5" i="3"/>
  <c r="P21" i="2"/>
  <c r="P20" i="2"/>
  <c r="P18" i="2"/>
  <c r="P15" i="2"/>
  <c r="P11" i="2"/>
  <c r="P10" i="2"/>
  <c r="P8" i="2"/>
  <c r="P5" i="2"/>
  <c r="O77" i="2" l="1"/>
  <c r="O76" i="2"/>
  <c r="O74" i="2"/>
  <c r="O73" i="2"/>
  <c r="N8" i="9"/>
  <c r="N10" i="9" s="1"/>
  <c r="M8" i="9"/>
  <c r="M10" i="9" s="1"/>
  <c r="N7" i="9"/>
  <c r="M7" i="9"/>
  <c r="M9" i="9" l="1"/>
  <c r="N9" i="9"/>
  <c r="O8" i="3"/>
  <c r="O5" i="3"/>
  <c r="O21" i="2" l="1"/>
  <c r="O20" i="2"/>
  <c r="O18" i="2"/>
  <c r="O15" i="2"/>
  <c r="O11" i="2"/>
  <c r="O10" i="2"/>
  <c r="O8" i="2"/>
  <c r="O5" i="2"/>
  <c r="G22" i="4" l="1"/>
  <c r="H22" i="4"/>
  <c r="N77" i="2"/>
  <c r="N76" i="2"/>
  <c r="N74" i="2"/>
  <c r="N73" i="2"/>
  <c r="N8" i="3" l="1"/>
  <c r="N5" i="3"/>
  <c r="N21" i="2"/>
  <c r="N20" i="2"/>
  <c r="N18" i="2"/>
  <c r="N15" i="2"/>
  <c r="N11" i="2"/>
  <c r="N10" i="2"/>
  <c r="N8" i="2"/>
  <c r="N5" i="2"/>
  <c r="K8" i="3" l="1"/>
  <c r="M74" i="2"/>
  <c r="M73" i="2"/>
  <c r="M77" i="2"/>
  <c r="M76" i="2"/>
  <c r="L8" i="9"/>
  <c r="L10" i="9" s="1"/>
  <c r="L7" i="9"/>
  <c r="M8" i="3"/>
  <c r="M5" i="3"/>
  <c r="M21" i="2"/>
  <c r="M20" i="2"/>
  <c r="M18" i="2"/>
  <c r="M15" i="2"/>
  <c r="M11" i="2"/>
  <c r="M10" i="2"/>
  <c r="M8" i="2"/>
  <c r="L9" i="9" l="1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4" i="2" l="1"/>
  <c r="L73" i="2"/>
  <c r="L11" i="2"/>
  <c r="L10" i="2"/>
  <c r="K10" i="2"/>
  <c r="L8" i="3" l="1"/>
  <c r="L5" i="3"/>
  <c r="L21" i="2"/>
  <c r="L20" i="2"/>
  <c r="L18" i="2"/>
  <c r="L15" i="2"/>
  <c r="L8" i="2"/>
  <c r="L5" i="2"/>
  <c r="K8" i="9"/>
  <c r="K10" i="9" s="1"/>
  <c r="K7" i="9"/>
  <c r="K9" i="9" l="1"/>
  <c r="J8" i="9" l="1"/>
  <c r="J10" i="9" s="1"/>
  <c r="J7" i="9"/>
  <c r="K5" i="3"/>
  <c r="K74" i="2"/>
  <c r="K73" i="2"/>
  <c r="K21" i="2"/>
  <c r="K20" i="2"/>
  <c r="K18" i="2"/>
  <c r="K15" i="2"/>
  <c r="K8" i="2"/>
  <c r="K5" i="2"/>
  <c r="J9" i="9" l="1"/>
  <c r="G8" i="4"/>
  <c r="H8" i="4"/>
  <c r="J8" i="3"/>
  <c r="J5" i="3"/>
  <c r="I8" i="9"/>
  <c r="I10" i="9" s="1"/>
  <c r="I7" i="9"/>
  <c r="J74" i="2"/>
  <c r="J73" i="2"/>
  <c r="J21" i="2"/>
  <c r="J20" i="2"/>
  <c r="J18" i="2"/>
  <c r="J15" i="2"/>
  <c r="J11" i="2"/>
  <c r="J10" i="2"/>
  <c r="J8" i="2"/>
  <c r="J5" i="2"/>
  <c r="I9" i="9" l="1"/>
  <c r="I8" i="3"/>
  <c r="I5" i="3"/>
  <c r="H8" i="9"/>
  <c r="H9" i="9" s="1"/>
  <c r="H7" i="9"/>
  <c r="I74" i="2"/>
  <c r="I73" i="2"/>
  <c r="H73" i="2"/>
  <c r="I11" i="2"/>
  <c r="G15" i="2"/>
  <c r="H10" i="9" l="1"/>
  <c r="I21" i="2"/>
  <c r="I20" i="2"/>
  <c r="I18" i="2"/>
  <c r="I15" i="2"/>
  <c r="I10" i="2"/>
  <c r="I8" i="2"/>
  <c r="I5" i="2"/>
  <c r="H8" i="3"/>
  <c r="H5" i="3"/>
  <c r="G8" i="9"/>
  <c r="G10" i="9" s="1"/>
  <c r="G7" i="9"/>
  <c r="H74" i="2"/>
  <c r="H21" i="2"/>
  <c r="H20" i="2"/>
  <c r="H18" i="2"/>
  <c r="H15" i="2"/>
  <c r="H10" i="2"/>
  <c r="H8" i="2"/>
  <c r="H5" i="2"/>
  <c r="G8" i="3"/>
  <c r="G5" i="3"/>
  <c r="E8" i="9"/>
  <c r="E10" i="9" s="1"/>
  <c r="E7" i="9"/>
  <c r="G74" i="2"/>
  <c r="F74" i="2"/>
  <c r="E74" i="2"/>
  <c r="G73" i="2"/>
  <c r="F73" i="2"/>
  <c r="E73" i="2"/>
  <c r="G11" i="2"/>
  <c r="F21" i="2"/>
  <c r="F20" i="2"/>
  <c r="F18" i="2"/>
  <c r="F15" i="2"/>
  <c r="F10" i="2"/>
  <c r="F8" i="2"/>
  <c r="F5" i="2"/>
  <c r="F8" i="3"/>
  <c r="E8" i="3"/>
  <c r="F5" i="3"/>
  <c r="E5" i="3"/>
  <c r="G21" i="2"/>
  <c r="E21" i="2"/>
  <c r="G20" i="2"/>
  <c r="E20" i="2"/>
  <c r="G18" i="2"/>
  <c r="E18" i="2"/>
  <c r="E15" i="2"/>
  <c r="G10" i="2"/>
  <c r="E10" i="2"/>
  <c r="G8" i="2"/>
  <c r="E8" i="2"/>
  <c r="G5" i="2"/>
  <c r="E5" i="2"/>
  <c r="F8" i="9"/>
  <c r="F10" i="9" s="1"/>
  <c r="D8" i="9"/>
  <c r="D9" i="9" s="1"/>
  <c r="F7" i="9"/>
  <c r="D7" i="9"/>
  <c r="E9" i="9" l="1"/>
  <c r="G9" i="9"/>
  <c r="D10" i="9"/>
  <c r="F9" i="9"/>
</calcChain>
</file>

<file path=xl/sharedStrings.xml><?xml version="1.0" encoding="utf-8"?>
<sst xmlns="http://schemas.openxmlformats.org/spreadsheetml/2006/main" count="172" uniqueCount="104">
  <si>
    <t>1. Comércio Internacional</t>
  </si>
  <si>
    <t>4. Área e Produção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</si>
  <si>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</si>
  <si>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</si>
  <si>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</si>
  <si>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</si>
  <si>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</si>
  <si>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</si>
  <si>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</si>
  <si>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</si>
  <si>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</si>
  <si>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</si>
  <si>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</si>
  <si>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</si>
  <si>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</si>
  <si>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Rubrica</t>
  </si>
  <si>
    <t>ha</t>
  </si>
  <si>
    <t>%</t>
  </si>
  <si>
    <t>Grau de Auto-Aprovisionamento</t>
  </si>
  <si>
    <t>2010</t>
  </si>
  <si>
    <t>Produto</t>
  </si>
  <si>
    <t>Preço Médio de Importação</t>
  </si>
  <si>
    <t>Alemanha</t>
  </si>
  <si>
    <t>TOTAL</t>
  </si>
  <si>
    <t>Consumo Humano</t>
  </si>
  <si>
    <t>Consumo Humano per capita</t>
  </si>
  <si>
    <t>Kg/habitante/ano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</si>
  <si>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</si>
  <si>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</si>
  <si>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</si>
  <si>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</si>
  <si>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</si>
  <si>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</si>
  <si>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</si>
  <si>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</si>
  <si>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</si>
  <si>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</si>
  <si>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</si>
  <si>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2011</t>
  </si>
  <si>
    <t>2009/10</t>
  </si>
  <si>
    <t>2010/11</t>
  </si>
  <si>
    <t>* dados provisórios</t>
  </si>
  <si>
    <t>Cevada para sementeira</t>
  </si>
  <si>
    <t xml:space="preserve">Cevada - Comércio Internacional </t>
  </si>
  <si>
    <t xml:space="preserve">Cevada - Principais destinos das Saídas </t>
  </si>
  <si>
    <t>Cevada</t>
  </si>
  <si>
    <t>Cevada - Área e Produção</t>
  </si>
  <si>
    <t>Cevada - Indicadores de análise do Comércio Internacional</t>
  </si>
  <si>
    <t>Cevada - Balanço de Aprovisionamento INE</t>
  </si>
  <si>
    <t>Outra cevada</t>
  </si>
  <si>
    <t xml:space="preserve">Cevada </t>
  </si>
  <si>
    <t>6. Indicadores de análise do Comércio Internacional</t>
  </si>
  <si>
    <t>Fonte:</t>
  </si>
  <si>
    <t>2. Destinos das Saídas - UE/Países Terceiros</t>
  </si>
  <si>
    <t>Cevada - Destinos das Saídas - UE e Países Terceiros (PT)</t>
  </si>
  <si>
    <t>3. Origens das Entradas e Destinos das Saídas</t>
  </si>
  <si>
    <t>tonelada</t>
  </si>
  <si>
    <t>2011/12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</si>
  <si>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</si>
  <si>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Cevada - Principais origens das Entradas</t>
  </si>
  <si>
    <t>Países Baixos</t>
  </si>
  <si>
    <t>Outros países</t>
  </si>
  <si>
    <t>5. Balanço de Aprovisionamento INE</t>
  </si>
  <si>
    <t>2013</t>
  </si>
  <si>
    <t>2012/13</t>
  </si>
  <si>
    <t>Códigos NC: 1003</t>
  </si>
  <si>
    <t>UE</t>
  </si>
  <si>
    <t>2014</t>
  </si>
  <si>
    <t>2013/14</t>
  </si>
  <si>
    <t>2014/15</t>
  </si>
  <si>
    <t>2016</t>
  </si>
  <si>
    <t>2015/16</t>
  </si>
  <si>
    <t>Comércio Internacional - Entradas</t>
  </si>
  <si>
    <t>Comércio Internacional - Saídas</t>
  </si>
  <si>
    <t>Recursos disponíveis</t>
  </si>
  <si>
    <t>Alimentação animal</t>
  </si>
  <si>
    <t>2017</t>
  </si>
  <si>
    <t>Cevada
 total</t>
  </si>
  <si>
    <t>2018</t>
  </si>
  <si>
    <t>2016/17</t>
  </si>
  <si>
    <t>2017/18</t>
  </si>
  <si>
    <t>Por se tratar de fontes distintas - a produção e o comércio internacional - não são diretamente comparáveis, pelo que os indicadores calculados apresentam por vezes resultados incoerentes.</t>
  </si>
  <si>
    <t>Bulgária</t>
  </si>
  <si>
    <t>Angola</t>
  </si>
  <si>
    <t>2018/19</t>
  </si>
  <si>
    <t>2019/20</t>
  </si>
  <si>
    <t>Polónia</t>
  </si>
  <si>
    <t>Suécia</t>
  </si>
  <si>
    <t>Hungria</t>
  </si>
  <si>
    <t>2020/21</t>
  </si>
  <si>
    <t>2021/22*</t>
  </si>
  <si>
    <r>
      <t xml:space="preserve">Produção utilizável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</si>
  <si>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</t>
    </r>
    <r>
      <rPr>
        <sz val="10"/>
        <color rgb="FF808000"/>
        <rFont val="Arial"/>
        <family val="2"/>
      </rPr>
      <t>tonelada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</si>
  <si>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</si>
  <si>
    <r>
      <t>10</t>
    </r>
    <r>
      <rPr>
        <vertAlign val="superscript"/>
        <sz val="10"/>
        <color rgb="FF808000"/>
        <rFont val="Arial"/>
        <family val="2"/>
      </rPr>
      <t xml:space="preserve">3 </t>
    </r>
    <r>
      <rPr>
        <sz val="10"/>
        <color rgb="FF808000"/>
        <rFont val="Arial"/>
        <family val="2"/>
      </rPr>
      <t>tonelada</t>
    </r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</si>
  <si>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</si>
  <si>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</si>
  <si>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t>atualizado em: set/2023</t>
  </si>
  <si>
    <t>Dinamarca</t>
  </si>
  <si>
    <t>Reino Unido (Irlanda do Norte)</t>
  </si>
  <si>
    <t>Roménia</t>
  </si>
  <si>
    <t>Ucrânia</t>
  </si>
  <si>
    <r>
      <t xml:space="preserve">Reino Unido </t>
    </r>
    <r>
      <rPr>
        <sz val="10"/>
        <color indexed="19"/>
        <rFont val="Arial"/>
        <family val="2"/>
      </rPr>
      <t>(não inc. Irlanda Norte)</t>
    </r>
  </si>
  <si>
    <t>Canadá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</si>
</sst>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</numFmts>
  <fonts count="29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sz val="14"/>
      <color rgb="FF222222"/>
      <name val="Arial"/>
      <family val="2"/>
    </font>
    <font>
      <sz val="9.5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.5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vertAlign val="superscript"/>
      <sz val="10"/>
      <color rgb="FF808000"/>
      <name val="Arial"/>
      <family val="2"/>
    </font>
    <font>
      <sz val="9"/>
      <color rgb="FF808000"/>
      <name val="Arial"/>
      <family val="2"/>
    </font>
    <font>
      <b/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/>
      <bottom style="hair">
        <color theme="9" tint="0.39994506668294322"/>
      </bottom>
      <diagonal/>
    </border>
    <border>
      <left/>
      <right/>
      <top style="thin">
        <color indexed="47"/>
      </top>
      <bottom style="hair">
        <color theme="9" tint="0.39994506668294322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0" fontId="13" fillId="0" borderId="0"/>
    <xf numFmtId="2" fontId="13" fillId="0" borderId="1" applyFill="0" applyProtection="0">
      <alignment vertical="center"/>
    </xf>
    <xf numFmtId="43" fontId="13" fillId="0" borderId="0" applyFont="0" applyFill="0" applyBorder="0" applyAlignment="0" applyProtection="0"/>
  </cellStyleXfs>
  <cellXfs count="137">
    <xf numFmtId="0" fontId="0" fillId="0" borderId="0" xfId="0"/>
    <xf numFmtId="0" fontId="3" fillId="2" borderId="0" xfId="4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vertical="center"/>
    </xf>
    <xf numFmtId="0" fontId="3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3" applyNumberFormat="1" applyFill="1" applyBorder="1" applyAlignment="1" applyProtection="1">
      <alignment horizontal="right"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vertical="center"/>
    </xf>
    <xf numFmtId="0" fontId="9" fillId="2" borderId="0" xfId="4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Fill="1" applyAlignment="1">
      <alignment vertical="center"/>
    </xf>
    <xf numFmtId="0" fontId="3" fillId="2" borderId="0" xfId="4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2" borderId="0" xfId="4" applyNumberFormat="1" applyFont="1" applyBorder="1" applyProtection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165" fontId="0" fillId="3" borderId="3" xfId="0" applyNumberFormat="1" applyFill="1" applyBorder="1" applyAlignment="1">
      <alignment vertical="center"/>
    </xf>
    <xf numFmtId="165" fontId="0" fillId="3" borderId="3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0" fillId="4" borderId="3" xfId="0" applyNumberFormat="1" applyFill="1" applyBorder="1" applyAlignment="1">
      <alignment vertical="center"/>
    </xf>
    <xf numFmtId="0" fontId="2" fillId="0" borderId="0" xfId="2" applyNumberFormat="1" applyFont="1" applyFill="1" applyBorder="1" applyProtection="1">
      <alignment vertical="center"/>
    </xf>
    <xf numFmtId="3" fontId="0" fillId="0" borderId="3" xfId="0" applyNumberFormat="1" applyBorder="1" applyAlignment="1">
      <alignment vertical="center"/>
    </xf>
    <xf numFmtId="165" fontId="0" fillId="3" borderId="0" xfId="0" applyNumberFormat="1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165" fontId="0" fillId="3" borderId="0" xfId="0" applyNumberFormat="1" applyFill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" fontId="0" fillId="0" borderId="0" xfId="0" applyNumberFormat="1"/>
    <xf numFmtId="164" fontId="0" fillId="3" borderId="3" xfId="0" applyNumberFormat="1" applyFill="1" applyBorder="1" applyAlignment="1">
      <alignment vertical="center"/>
    </xf>
    <xf numFmtId="0" fontId="0" fillId="0" borderId="6" xfId="0" applyBorder="1"/>
    <xf numFmtId="0" fontId="2" fillId="0" borderId="0" xfId="0" applyFont="1" applyFill="1" applyAlignment="1">
      <alignment horizontal="left" vertical="center"/>
    </xf>
    <xf numFmtId="0" fontId="10" fillId="0" borderId="0" xfId="4" applyNumberFormat="1" applyFont="1" applyFill="1" applyBorder="1" applyAlignment="1" applyProtection="1">
      <alignment horizontal="right" vertical="center" wrapText="1"/>
    </xf>
    <xf numFmtId="3" fontId="6" fillId="3" borderId="8" xfId="0" applyNumberFormat="1" applyFon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5" fillId="5" borderId="6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14" fillId="6" borderId="0" xfId="5" applyFont="1" applyFill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4" fillId="7" borderId="0" xfId="3" applyNumberFormat="1" applyFont="1" applyFill="1" applyBorder="1" applyAlignment="1" applyProtection="1"/>
    <xf numFmtId="0" fontId="4" fillId="7" borderId="0" xfId="3" quotePrefix="1" applyNumberFormat="1" applyFont="1" applyFill="1" applyBorder="1" applyAlignment="1" applyProtection="1">
      <alignment horizontal="left"/>
    </xf>
    <xf numFmtId="0" fontId="4" fillId="7" borderId="0" xfId="3" quotePrefix="1" applyFill="1" applyAlignment="1">
      <alignment horizontal="left"/>
    </xf>
    <xf numFmtId="0" fontId="4" fillId="7" borderId="0" xfId="3" applyNumberFormat="1" applyFill="1" applyBorder="1" applyAlignment="1" applyProtection="1"/>
    <xf numFmtId="4" fontId="0" fillId="0" borderId="0" xfId="0" applyNumberFormat="1" applyFont="1" applyBorder="1" applyAlignment="1">
      <alignment vertical="center"/>
    </xf>
    <xf numFmtId="0" fontId="0" fillId="0" borderId="0" xfId="0" quotePrefix="1" applyFont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1" fontId="3" fillId="2" borderId="0" xfId="4" applyNumberFormat="1" applyFont="1" applyBorder="1" applyAlignment="1" applyProtection="1">
      <alignment horizontal="right" vertical="center"/>
    </xf>
    <xf numFmtId="164" fontId="0" fillId="0" borderId="0" xfId="0" applyNumberFormat="1" applyAlignment="1">
      <alignment vertical="center"/>
    </xf>
    <xf numFmtId="0" fontId="11" fillId="0" borderId="0" xfId="0" applyFont="1" applyFill="1" applyBorder="1" applyAlignment="1">
      <alignment wrapText="1"/>
    </xf>
    <xf numFmtId="3" fontId="12" fillId="5" borderId="6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165" fontId="19" fillId="0" borderId="3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18" fillId="0" borderId="0" xfId="0" quotePrefix="1" applyFont="1" applyAlignment="1">
      <alignment vertical="center"/>
    </xf>
    <xf numFmtId="0" fontId="18" fillId="0" borderId="0" xfId="0" quotePrefix="1" applyFont="1" applyAlignment="1">
      <alignment horizontal="center"/>
    </xf>
    <xf numFmtId="166" fontId="0" fillId="0" borderId="0" xfId="7" applyNumberFormat="1" applyFont="1" applyFill="1" applyBorder="1" applyAlignment="1">
      <alignment vertical="center"/>
    </xf>
    <xf numFmtId="166" fontId="0" fillId="0" borderId="0" xfId="7" applyNumberFormat="1" applyFont="1" applyAlignment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3" fillId="0" borderId="0" xfId="1" applyNumberFormat="1" applyFont="1" applyFill="1" applyAlignment="1" applyProtection="1">
      <alignment horizontal="center" vertical="center"/>
    </xf>
    <xf numFmtId="0" fontId="22" fillId="3" borderId="0" xfId="0" applyNumberFormat="1" applyFont="1" applyFill="1" applyAlignment="1" applyProtection="1">
      <alignment vertical="center"/>
    </xf>
    <xf numFmtId="0" fontId="23" fillId="3" borderId="0" xfId="1" applyNumberFormat="1" applyFont="1" applyFill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vertical="center"/>
    </xf>
    <xf numFmtId="0" fontId="23" fillId="0" borderId="3" xfId="1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3" borderId="2" xfId="0" applyNumberFormat="1" applyFont="1" applyFill="1" applyBorder="1" applyAlignment="1" applyProtection="1">
      <alignment vertical="center"/>
    </xf>
    <xf numFmtId="0" fontId="23" fillId="3" borderId="2" xfId="1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3" fillId="0" borderId="0" xfId="1" applyNumberFormat="1" applyFont="1" applyFill="1" applyBorder="1" applyAlignment="1" applyProtection="1">
      <alignment horizontal="center" vertical="center"/>
    </xf>
    <xf numFmtId="0" fontId="22" fillId="3" borderId="0" xfId="0" applyNumberFormat="1" applyFont="1" applyFill="1" applyBorder="1" applyAlignment="1" applyProtection="1">
      <alignment vertical="center"/>
    </xf>
    <xf numFmtId="0" fontId="23" fillId="3" borderId="0" xfId="1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vertical="center" wrapText="1"/>
    </xf>
    <xf numFmtId="0" fontId="24" fillId="0" borderId="0" xfId="0" quotePrefix="1" applyNumberFormat="1" applyFont="1" applyFill="1" applyAlignment="1" applyProtection="1">
      <alignment horizontal="left" vertical="center"/>
    </xf>
    <xf numFmtId="0" fontId="24" fillId="3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Alignment="1" applyProtection="1">
      <alignment vertical="center"/>
    </xf>
    <xf numFmtId="0" fontId="24" fillId="3" borderId="8" xfId="0" applyNumberFormat="1" applyFont="1" applyFill="1" applyBorder="1" applyAlignment="1" applyProtection="1">
      <alignment vertical="center"/>
    </xf>
    <xf numFmtId="0" fontId="23" fillId="3" borderId="8" xfId="1" applyNumberFormat="1" applyFont="1" applyFill="1" applyBorder="1" applyAlignment="1" applyProtection="1">
      <alignment horizontal="center" vertical="center"/>
    </xf>
    <xf numFmtId="0" fontId="23" fillId="0" borderId="0" xfId="1" applyNumberFormat="1" applyFont="1" applyFill="1" applyBorder="1" applyAlignment="1" applyProtection="1">
      <alignment vertical="center"/>
    </xf>
    <xf numFmtId="0" fontId="23" fillId="4" borderId="3" xfId="1" applyNumberFormat="1" applyFont="1" applyFill="1" applyBorder="1" applyAlignment="1" applyProtection="1">
      <alignment vertical="center"/>
    </xf>
    <xf numFmtId="0" fontId="23" fillId="0" borderId="0" xfId="1" applyNumberFormat="1" applyFont="1" applyFill="1" applyProtection="1">
      <alignment vertical="center"/>
    </xf>
    <xf numFmtId="0" fontId="23" fillId="0" borderId="0" xfId="0" applyFont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3" fillId="0" borderId="0" xfId="1" applyNumberFormat="1" applyFont="1" applyFill="1" applyBorder="1" applyProtection="1">
      <alignment vertical="center"/>
    </xf>
    <xf numFmtId="0" fontId="23" fillId="3" borderId="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8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horizontal="center" vertical="center"/>
    </xf>
    <xf numFmtId="0" fontId="23" fillId="0" borderId="6" xfId="0" applyFont="1" applyBorder="1"/>
    <xf numFmtId="0" fontId="23" fillId="0" borderId="0" xfId="0" applyFont="1"/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quotePrefix="1" applyFont="1" applyBorder="1" applyAlignment="1">
      <alignment horizontal="center" vertical="center" wrapText="1"/>
    </xf>
    <xf numFmtId="0" fontId="22" fillId="0" borderId="4" xfId="0" quotePrefix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quotePrefix="1" applyFont="1" applyBorder="1" applyAlignment="1">
      <alignment horizontal="left" vertical="center"/>
    </xf>
    <xf numFmtId="0" fontId="22" fillId="0" borderId="3" xfId="0" quotePrefix="1" applyFont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</cellXfs>
  <cellStyles count="8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ULTIMA_Linha" xfId="6"/>
    <cellStyle name="Vírgula" xfId="7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Cevada para </a:t>
            </a:r>
            <a:r>
              <a:rPr lang="pt-PT">
                <a:solidFill>
                  <a:srgbClr val="008080"/>
                </a:solidFill>
              </a:rPr>
              <a:t>sementeira</a:t>
            </a:r>
            <a:r>
              <a:rPr lang="pt-PT"/>
              <a:t> - Preço Médio</a:t>
            </a:r>
            <a:r>
              <a:rPr lang="pt-PT" baseline="0"/>
              <a:t>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3442362193742172"/>
          <c:y val="2.3812725816541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513333050603858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0.25738336526770766</c:v>
                </c:pt>
                <c:pt idx="1">
                  <c:v>0.30857436871971256</c:v>
                </c:pt>
                <c:pt idx="2">
                  <c:v>0.34376002621321444</c:v>
                </c:pt>
                <c:pt idx="3">
                  <c:v>0.24542984664155504</c:v>
                </c:pt>
                <c:pt idx="4">
                  <c:v>0.24223036582689353</c:v>
                </c:pt>
                <c:pt idx="5">
                  <c:v>0.33275644221212658</c:v>
                </c:pt>
                <c:pt idx="6">
                  <c:v>0.25214854191381714</c:v>
                </c:pt>
                <c:pt idx="7">
                  <c:v>0.33468899521531104</c:v>
                </c:pt>
                <c:pt idx="8">
                  <c:v>0.44381261940971145</c:v>
                </c:pt>
                <c:pt idx="9">
                  <c:v>0.38330168686019778</c:v>
                </c:pt>
                <c:pt idx="10">
                  <c:v>0.41401566915732385</c:v>
                </c:pt>
                <c:pt idx="11">
                  <c:v>0.49587553780467991</c:v>
                </c:pt>
                <c:pt idx="12">
                  <c:v>0.56221847229281774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diamond"/>
            <c:size val="7"/>
            <c:spPr>
              <a:solidFill>
                <a:srgbClr val="008080"/>
              </a:solidFill>
            </c:spPr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2">
                  <c:v>0.22212035685500062</c:v>
                </c:pt>
                <c:pt idx="4">
                  <c:v>0.455072463768116</c:v>
                </c:pt>
                <c:pt idx="5">
                  <c:v>0.25683778234086241</c:v>
                </c:pt>
                <c:pt idx="7">
                  <c:v>0.2444789544803663</c:v>
                </c:pt>
                <c:pt idx="8">
                  <c:v>0.24483973160701286</c:v>
                </c:pt>
                <c:pt idx="9">
                  <c:v>0.2999166624023159</c:v>
                </c:pt>
                <c:pt idx="10">
                  <c:v>0.20705249826526206</c:v>
                </c:pt>
                <c:pt idx="11">
                  <c:v>0.25665033397795678</c:v>
                </c:pt>
                <c:pt idx="12">
                  <c:v>0.32584906070496611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9691088"/>
        <c:axId val="-379673136"/>
      </c:lineChart>
      <c:catAx>
        <c:axId val="-3796910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7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67313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91088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07463197535E-2"/>
          <c:y val="0.89631642983402593"/>
          <c:w val="0.7754326904789075"/>
          <c:h val="6.14880282821790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Outra cevada - Preço Médio</a:t>
            </a:r>
            <a:r>
              <a:rPr lang="pt-PT" baseline="0"/>
              <a:t>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7727706588578029"/>
          <c:y val="2.3812613084468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112227747135276E-2"/>
          <c:y val="0.13819108828061574"/>
          <c:w val="0.84869084807022077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'1'!$B$20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'1'!$E$20:$Q$20</c:f>
              <c:numCache>
                <c:formatCode>0.0</c:formatCode>
                <c:ptCount val="13"/>
                <c:pt idx="0">
                  <c:v>0.13733649829911554</c:v>
                </c:pt>
                <c:pt idx="1">
                  <c:v>0.20833753911686659</c:v>
                </c:pt>
                <c:pt idx="2">
                  <c:v>0.22698530972628619</c:v>
                </c:pt>
                <c:pt idx="3">
                  <c:v>0.21509568064346993</c:v>
                </c:pt>
                <c:pt idx="4">
                  <c:v>0.19012044920647664</c:v>
                </c:pt>
                <c:pt idx="5">
                  <c:v>0.18764134152377088</c:v>
                </c:pt>
                <c:pt idx="6">
                  <c:v>0.16658345276733899</c:v>
                </c:pt>
                <c:pt idx="7">
                  <c:v>0.16922594639826585</c:v>
                </c:pt>
                <c:pt idx="8">
                  <c:v>0.1842584738519811</c:v>
                </c:pt>
                <c:pt idx="9">
                  <c:v>0.18133279424058935</c:v>
                </c:pt>
                <c:pt idx="10">
                  <c:v>0.18066319217885318</c:v>
                </c:pt>
                <c:pt idx="11">
                  <c:v>0.22732537045246337</c:v>
                </c:pt>
                <c:pt idx="12">
                  <c:v>0.33067899622558949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'1'!$E$21:$Q$21</c:f>
              <c:numCache>
                <c:formatCode>0.0</c:formatCode>
                <c:ptCount val="13"/>
                <c:pt idx="0">
                  <c:v>0.13484401239602334</c:v>
                </c:pt>
                <c:pt idx="1">
                  <c:v>0.21658060261273623</c:v>
                </c:pt>
                <c:pt idx="2">
                  <c:v>0.23881678252234359</c:v>
                </c:pt>
                <c:pt idx="3">
                  <c:v>0.21556512727275987</c:v>
                </c:pt>
                <c:pt idx="4">
                  <c:v>0.17629883372408009</c:v>
                </c:pt>
                <c:pt idx="5">
                  <c:v>0.18834731919399839</c:v>
                </c:pt>
                <c:pt idx="6">
                  <c:v>0.17517911270565206</c:v>
                </c:pt>
                <c:pt idx="7">
                  <c:v>0.17054301057687191</c:v>
                </c:pt>
                <c:pt idx="8">
                  <c:v>0.18853837739396112</c:v>
                </c:pt>
                <c:pt idx="9">
                  <c:v>0.23824139480688253</c:v>
                </c:pt>
                <c:pt idx="10">
                  <c:v>0.19133443956640561</c:v>
                </c:pt>
                <c:pt idx="11">
                  <c:v>0.24982456795192412</c:v>
                </c:pt>
                <c:pt idx="12">
                  <c:v>0.34453813115560333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9663888"/>
        <c:axId val="-379694352"/>
      </c:lineChart>
      <c:catAx>
        <c:axId val="-3796638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9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69435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63888"/>
        <c:crosses val="autoZero"/>
        <c:crossBetween val="between"/>
        <c:majorUnit val="0.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142373682389379E-2"/>
          <c:y val="0.89631642983402593"/>
          <c:w val="0.75181372424909898"/>
          <c:h val="6.14880282821790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effectLst/>
              </a:rPr>
              <a:t>Cevada  - Destinos de Saída UE e PT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23846631822668612"/>
          <c:y val="3.13356578228307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35187889208824"/>
          <c:y val="0.13819095477386933"/>
          <c:w val="0.80834654766940961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79646">
                  <a:lumMod val="75000"/>
                </a:srgbClr>
              </a:solidFill>
            </c:spPr>
          </c:marker>
          <c:cat>
            <c:numRef>
              <c:f>'2'!$E$2:$Q$2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 formatCode="#,##0.00">
                  <c:v>7.3999999999999996E-2</c:v>
                </c:pt>
                <c:pt idx="1">
                  <c:v>3.5779999999999998</c:v>
                </c:pt>
                <c:pt idx="2">
                  <c:v>0.97499999999999998</c:v>
                </c:pt>
                <c:pt idx="3">
                  <c:v>0.72</c:v>
                </c:pt>
                <c:pt idx="4">
                  <c:v>10.532999999999999</c:v>
                </c:pt>
                <c:pt idx="5">
                  <c:v>8.4600000000000009</c:v>
                </c:pt>
                <c:pt idx="6">
                  <c:v>82.308999999999997</c:v>
                </c:pt>
                <c:pt idx="7">
                  <c:v>310.53399999999999</c:v>
                </c:pt>
                <c:pt idx="8">
                  <c:v>16.071000000000002</c:v>
                </c:pt>
                <c:pt idx="9">
                  <c:v>107.96299999999999</c:v>
                </c:pt>
                <c:pt idx="10">
                  <c:v>180.84800000000001</c:v>
                </c:pt>
                <c:pt idx="11">
                  <c:v>122.286</c:v>
                </c:pt>
                <c:pt idx="12">
                  <c:v>21.933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'2'!$E$2:$Q$2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33562.625</c:v>
                </c:pt>
                <c:pt idx="1">
                  <c:v>38043.277999999998</c:v>
                </c:pt>
                <c:pt idx="2">
                  <c:v>4388.0680000000002</c:v>
                </c:pt>
                <c:pt idx="3">
                  <c:v>4461.0360000000001</c:v>
                </c:pt>
                <c:pt idx="4">
                  <c:v>16487.708999999999</c:v>
                </c:pt>
                <c:pt idx="5">
                  <c:v>18886.357</c:v>
                </c:pt>
                <c:pt idx="6">
                  <c:v>25452.87</c:v>
                </c:pt>
                <c:pt idx="7">
                  <c:v>38833.423999999999</c:v>
                </c:pt>
                <c:pt idx="8">
                  <c:v>29046.162</c:v>
                </c:pt>
                <c:pt idx="9">
                  <c:v>25379.263999999999</c:v>
                </c:pt>
                <c:pt idx="10">
                  <c:v>8070.5339999999997</c:v>
                </c:pt>
                <c:pt idx="11">
                  <c:v>3045.1509999999998</c:v>
                </c:pt>
                <c:pt idx="12">
                  <c:v>21801.687999999998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665520"/>
        <c:axId val="-379693264"/>
      </c:lineChart>
      <c:catAx>
        <c:axId val="-379665520"/>
        <c:scaling>
          <c:orientation val="minMax"/>
        </c:scaling>
        <c:delete val="0"/>
        <c:axPos val="b"/>
        <c:numFmt formatCode="0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9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693264"/>
        <c:scaling>
          <c:orientation val="minMax"/>
          <c:max val="500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65520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23619258530183726"/>
          <c:y val="0.89631621420456775"/>
          <c:w val="0.56007928696412945"/>
          <c:h val="7.08865754196832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Cevada - Área </a:t>
            </a:r>
            <a:r>
              <a:rPr lang="pt-PT" b="0"/>
              <a:t>(ha) </a:t>
            </a:r>
            <a:r>
              <a:rPr lang="pt-PT"/>
              <a:t>e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2200428539246966"/>
          <c:y val="2.76952137367874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30620</c:v>
                </c:pt>
                <c:pt idx="1">
                  <c:v>21000</c:v>
                </c:pt>
                <c:pt idx="2">
                  <c:v>21151</c:v>
                </c:pt>
                <c:pt idx="3">
                  <c:v>32949</c:v>
                </c:pt>
                <c:pt idx="4">
                  <c:v>37914</c:v>
                </c:pt>
                <c:pt idx="5">
                  <c:v>44402</c:v>
                </c:pt>
                <c:pt idx="6">
                  <c:v>46615</c:v>
                </c:pt>
                <c:pt idx="7">
                  <c:v>55262</c:v>
                </c:pt>
                <c:pt idx="8">
                  <c:v>60239</c:v>
                </c:pt>
                <c:pt idx="9">
                  <c:v>69233</c:v>
                </c:pt>
                <c:pt idx="10">
                  <c:v>59866</c:v>
                </c:pt>
                <c:pt idx="11">
                  <c:v>48044</c:v>
                </c:pt>
                <c:pt idx="12">
                  <c:v>26844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692720"/>
        <c:axId val="-379691632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20224</c:v>
                </c:pt>
                <c:pt idx="1">
                  <c:v>16627</c:v>
                </c:pt>
                <c:pt idx="2">
                  <c:v>18342</c:v>
                </c:pt>
                <c:pt idx="3">
                  <c:v>18383</c:v>
                </c:pt>
                <c:pt idx="4">
                  <c:v>17165</c:v>
                </c:pt>
                <c:pt idx="5">
                  <c:v>21170</c:v>
                </c:pt>
                <c:pt idx="6">
                  <c:v>20622</c:v>
                </c:pt>
                <c:pt idx="7">
                  <c:v>23200</c:v>
                </c:pt>
                <c:pt idx="8">
                  <c:v>20526</c:v>
                </c:pt>
                <c:pt idx="9">
                  <c:v>21939</c:v>
                </c:pt>
                <c:pt idx="10">
                  <c:v>19021</c:v>
                </c:pt>
                <c:pt idx="11">
                  <c:v>16564</c:v>
                </c:pt>
                <c:pt idx="12">
                  <c:v>11932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688912"/>
        <c:axId val="-379690544"/>
      </c:lineChart>
      <c:catAx>
        <c:axId val="-37969272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9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6916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379692720"/>
        <c:crosses val="autoZero"/>
        <c:crossBetween val="between"/>
      </c:valAx>
      <c:catAx>
        <c:axId val="-37968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79690544"/>
        <c:crosses val="autoZero"/>
        <c:auto val="1"/>
        <c:lblAlgn val="ctr"/>
        <c:lblOffset val="100"/>
        <c:noMultiLvlLbl val="0"/>
      </c:catAx>
      <c:valAx>
        <c:axId val="-37969054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379688912"/>
        <c:crosses val="max"/>
        <c:crossBetween val="between"/>
        <c:majorUnit val="10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18785151844E-2"/>
          <c:y val="0.91481127762255532"/>
          <c:w val="0.82535003124609418"/>
          <c:h val="8.518872237744468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Cevada</a:t>
            </a:r>
            <a:r>
              <a:rPr lang="pt-PT" baseline="0"/>
              <a:t> - Produção, Importação, Exportação e Consumo Aparente  </a:t>
            </a:r>
            <a:r>
              <a:rPr lang="pt-PT" b="0" baseline="0"/>
              <a:t>(t)</a:t>
            </a:r>
            <a:endParaRPr lang="pt-PT" b="0"/>
          </a:p>
        </c:rich>
      </c:tx>
      <c:layout>
        <c:manualLayout>
          <c:xMode val="edge"/>
          <c:yMode val="edge"/>
          <c:x val="0.13518497981179584"/>
          <c:y val="3.04997986362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628788720316183"/>
          <c:w val="0.82683291873111164"/>
          <c:h val="0.64114128708186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'6'!$D$4:$P$4</c:f>
              <c:numCache>
                <c:formatCode>#,##0</c:formatCode>
                <c:ptCount val="13"/>
                <c:pt idx="0">
                  <c:v>449126.42600000004</c:v>
                </c:pt>
                <c:pt idx="1">
                  <c:v>360498.31099999999</c:v>
                </c:pt>
                <c:pt idx="2">
                  <c:v>223430.00399999999</c:v>
                </c:pt>
                <c:pt idx="3">
                  <c:v>243197.55900000001</c:v>
                </c:pt>
                <c:pt idx="4">
                  <c:v>284860.804</c:v>
                </c:pt>
                <c:pt idx="5">
                  <c:v>304341.951</c:v>
                </c:pt>
                <c:pt idx="6">
                  <c:v>365887.48600000003</c:v>
                </c:pt>
                <c:pt idx="7">
                  <c:v>369766.64299999998</c:v>
                </c:pt>
                <c:pt idx="8">
                  <c:v>325995.62699999998</c:v>
                </c:pt>
                <c:pt idx="9">
                  <c:v>345738.315</c:v>
                </c:pt>
                <c:pt idx="10">
                  <c:v>365616.03200000001</c:v>
                </c:pt>
                <c:pt idx="11">
                  <c:v>392743.15600000002</c:v>
                </c:pt>
                <c:pt idx="12">
                  <c:v>414818.761</c:v>
                </c:pt>
              </c:numCache>
            </c:numRef>
          </c:val>
        </c:ser>
        <c:ser>
          <c:idx val="2"/>
          <c:order val="1"/>
          <c:tx>
            <c:strRef>
              <c:f>'6'!$B$5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#,##0</c:formatCode>
                <c:ptCount val="13"/>
                <c:pt idx="0">
                  <c:v>33562.699000000001</c:v>
                </c:pt>
                <c:pt idx="1">
                  <c:v>38046.856</c:v>
                </c:pt>
                <c:pt idx="2">
                  <c:v>4389.0429999999997</c:v>
                </c:pt>
                <c:pt idx="3">
                  <c:v>4461.7560000000003</c:v>
                </c:pt>
                <c:pt idx="4">
                  <c:v>16498.242000000002</c:v>
                </c:pt>
                <c:pt idx="5">
                  <c:v>18894.816999999999</c:v>
                </c:pt>
                <c:pt idx="6">
                  <c:v>25535.179</c:v>
                </c:pt>
                <c:pt idx="7">
                  <c:v>39143.957999999999</c:v>
                </c:pt>
                <c:pt idx="8">
                  <c:v>29062.233</c:v>
                </c:pt>
                <c:pt idx="9">
                  <c:v>25487.226999999999</c:v>
                </c:pt>
                <c:pt idx="10">
                  <c:v>8251.3819999999996</c:v>
                </c:pt>
                <c:pt idx="11">
                  <c:v>3167.4369999999999</c:v>
                </c:pt>
                <c:pt idx="12">
                  <c:v>21823.620999999999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9669872"/>
        <c:axId val="-379690000"/>
      </c:barChart>
      <c:lineChart>
        <c:grouping val="standard"/>
        <c:varyColors val="0"/>
        <c:ser>
          <c:idx val="3"/>
          <c:order val="2"/>
          <c:tx>
            <c:strRef>
              <c:f>'6'!$B$3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 cmpd="sng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val>
            <c:numRef>
              <c:f>'6'!$D$3:$P$3</c:f>
              <c:numCache>
                <c:formatCode>#,##0</c:formatCode>
                <c:ptCount val="13"/>
                <c:pt idx="0">
                  <c:v>30620</c:v>
                </c:pt>
                <c:pt idx="1">
                  <c:v>21000</c:v>
                </c:pt>
                <c:pt idx="2">
                  <c:v>21151</c:v>
                </c:pt>
                <c:pt idx="3">
                  <c:v>32949</c:v>
                </c:pt>
                <c:pt idx="4">
                  <c:v>37914</c:v>
                </c:pt>
                <c:pt idx="5">
                  <c:v>44402</c:v>
                </c:pt>
                <c:pt idx="6">
                  <c:v>46615</c:v>
                </c:pt>
                <c:pt idx="7">
                  <c:v>55262</c:v>
                </c:pt>
                <c:pt idx="8">
                  <c:v>60239</c:v>
                </c:pt>
                <c:pt idx="9">
                  <c:v>69233</c:v>
                </c:pt>
                <c:pt idx="10">
                  <c:v>59866</c:v>
                </c:pt>
                <c:pt idx="11">
                  <c:v>48044</c:v>
                </c:pt>
                <c:pt idx="12">
                  <c:v>26844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'6'!$B$8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prstDash val="sysDot"/>
            </a:ln>
          </c:spPr>
          <c:marker>
            <c:symbol val="none"/>
          </c:marker>
          <c:val>
            <c:numRef>
              <c:f>'6'!$D$8:$P$8</c:f>
              <c:numCache>
                <c:formatCode>#,##0</c:formatCode>
                <c:ptCount val="13"/>
                <c:pt idx="0">
                  <c:v>446183.72700000001</c:v>
                </c:pt>
                <c:pt idx="1">
                  <c:v>343451.45499999996</c:v>
                </c:pt>
                <c:pt idx="2">
                  <c:v>240191.96099999998</c:v>
                </c:pt>
                <c:pt idx="3">
                  <c:v>271684.80300000001</c:v>
                </c:pt>
                <c:pt idx="4">
                  <c:v>306276.56199999998</c:v>
                </c:pt>
                <c:pt idx="5">
                  <c:v>329849.13400000002</c:v>
                </c:pt>
                <c:pt idx="6">
                  <c:v>386967.30700000003</c:v>
                </c:pt>
                <c:pt idx="7">
                  <c:v>385884.685</c:v>
                </c:pt>
                <c:pt idx="8">
                  <c:v>357172.39399999997</c:v>
                </c:pt>
                <c:pt idx="9">
                  <c:v>389484.08799999999</c:v>
                </c:pt>
                <c:pt idx="10">
                  <c:v>417230.65</c:v>
                </c:pt>
                <c:pt idx="11">
                  <c:v>437619.71900000004</c:v>
                </c:pt>
                <c:pt idx="12">
                  <c:v>419839.14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669872"/>
        <c:axId val="-379690000"/>
      </c:lineChart>
      <c:catAx>
        <c:axId val="-3796698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7969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6900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7966987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920175471023869E-2"/>
          <c:y val="0.8917829715729978"/>
          <c:w val="0.79864995748770828"/>
          <c:h val="6.0379397019816983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Cevada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4882721775483973"/>
          <c:y val="1.6406106225690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3819102204343303"/>
          <c:w val="0.86536456704844966"/>
          <c:h val="0.64451952237584453"/>
        </c:manualLayout>
      </c:layout>
      <c:lineChart>
        <c:grouping val="standard"/>
        <c:varyColors val="0"/>
        <c:ser>
          <c:idx val="1"/>
          <c:order val="0"/>
          <c:tx>
            <c:strRef>
              <c:f>'6'!$B$9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'6'!$D$9:$P$9</c:f>
              <c:numCache>
                <c:formatCode>#\ ##0.0</c:formatCode>
                <c:ptCount val="13"/>
                <c:pt idx="0">
                  <c:v>6.8626438274383768</c:v>
                </c:pt>
                <c:pt idx="1">
                  <c:v>6.1144012332106739</c:v>
                </c:pt>
                <c:pt idx="2">
                  <c:v>8.8058733989019728</c:v>
                </c:pt>
                <c:pt idx="3">
                  <c:v>12.127656621264899</c:v>
                </c:pt>
                <c:pt idx="4">
                  <c:v>12.379007963397475</c:v>
                </c:pt>
                <c:pt idx="5">
                  <c:v>13.461305616160871</c:v>
                </c:pt>
                <c:pt idx="6">
                  <c:v>12.046237280711674</c:v>
                </c:pt>
                <c:pt idx="7">
                  <c:v>14.320858574628325</c:v>
                </c:pt>
                <c:pt idx="8">
                  <c:v>16.865525167099001</c:v>
                </c:pt>
                <c:pt idx="9">
                  <c:v>17.775565711942512</c:v>
                </c:pt>
                <c:pt idx="10">
                  <c:v>14.34841855458126</c:v>
                </c:pt>
                <c:pt idx="11">
                  <c:v>10.978481524960715</c:v>
                </c:pt>
                <c:pt idx="12">
                  <c:v>6.3938774264829146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'6'!$D$10:$P$10</c:f>
              <c:numCache>
                <c:formatCode>#\ ##0.0</c:formatCode>
                <c:ptCount val="13"/>
                <c:pt idx="0">
                  <c:v>-0.65952629419853326</c:v>
                </c:pt>
                <c:pt idx="1">
                  <c:v>-4.9633960642268935</c:v>
                </c:pt>
                <c:pt idx="2">
                  <c:v>6.9785670303928296</c:v>
                </c:pt>
                <c:pt idx="3">
                  <c:v>10.485402085592545</c:v>
                </c:pt>
                <c:pt idx="4">
                  <c:v>6.9922941083555719</c:v>
                </c:pt>
                <c:pt idx="5">
                  <c:v>7.7329846802023132</c:v>
                </c:pt>
                <c:pt idx="6">
                  <c:v>5.4474423597753692</c:v>
                </c:pt>
                <c:pt idx="7">
                  <c:v>4.1769063729492144</c:v>
                </c:pt>
                <c:pt idx="8">
                  <c:v>8.7287728625521943</c:v>
                </c:pt>
                <c:pt idx="9">
                  <c:v>11.231722770661687</c:v>
                </c:pt>
                <c:pt idx="10">
                  <c:v>12.370763749019877</c:v>
                </c:pt>
                <c:pt idx="11">
                  <c:v>10.254693984664799</c:v>
                </c:pt>
                <c:pt idx="12">
                  <c:v>1.1957863194936995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9669328"/>
        <c:axId val="-379672048"/>
      </c:lineChart>
      <c:catAx>
        <c:axId val="-3796693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7967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6720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379669328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2063321558651057"/>
          <c:y val="0.8790611200308428"/>
          <c:w val="0.6628760865274389"/>
          <c:h val="0.10105816482367819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389659</xdr:colOff>
      <xdr:row>7</xdr:row>
      <xdr:rowOff>77932</xdr:rowOff>
    </xdr:from>
    <xdr:to>
      <xdr:col>0</xdr:col>
      <xdr:colOff>2193231</xdr:colOff>
      <xdr:row>8</xdr:row>
      <xdr:rowOff>95250</xdr:rowOff>
    </xdr:to>
    <xdr:pic>
      <xdr:nvPicPr>
        <xdr:cNvPr id="523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659" y="2147455"/>
          <a:ext cx="1803572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43296</xdr:colOff>
      <xdr:row>0</xdr:row>
      <xdr:rowOff>121227</xdr:rowOff>
    </xdr:from>
    <xdr:to>
      <xdr:col>0</xdr:col>
      <xdr:colOff>2427039</xdr:colOff>
      <xdr:row>1</xdr:row>
      <xdr:rowOff>59809</xdr:rowOff>
    </xdr:to>
    <xdr:pic>
      <xdr:nvPicPr>
        <xdr:cNvPr id="6" name="Imagem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296" y="121227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304800</xdr:colOff>
      <xdr:row>16</xdr:row>
      <xdr:rowOff>142875</xdr:rowOff>
    </xdr:to>
    <xdr:sp macro="" textlink="">
      <xdr:nvSpPr>
        <xdr:cNvPr id="1025" name="AutoShape 1" descr="Fotografias de Cevada, Imagens sem royalties de Cevada | Depositphotos"/>
        <xdr:cNvSpPr>
          <a:spLocks noChangeAspect="1" noChangeArrowheads="1"/>
        </xdr:cNvSpPr>
      </xdr:nvSpPr>
      <xdr:spPr bwMode="auto">
        <a:xfrm>
          <a:off x="788670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304800</xdr:colOff>
      <xdr:row>16</xdr:row>
      <xdr:rowOff>142875</xdr:rowOff>
    </xdr:to>
    <xdr:sp macro="" textlink="">
      <xdr:nvSpPr>
        <xdr:cNvPr id="1026" name="AutoShape 2" descr="Fotografias de Cevada, Imagens sem royalties de Cevada | Depositphotos"/>
        <xdr:cNvSpPr>
          <a:spLocks noChangeAspect="1" noChangeArrowheads="1"/>
        </xdr:cNvSpPr>
      </xdr:nvSpPr>
      <xdr:spPr bwMode="auto">
        <a:xfrm>
          <a:off x="788670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304800</xdr:colOff>
      <xdr:row>16</xdr:row>
      <xdr:rowOff>142875</xdr:rowOff>
    </xdr:to>
    <xdr:sp macro="" textlink="">
      <xdr:nvSpPr>
        <xdr:cNvPr id="1027" name="AutoShape 3" descr="Fotografias de Cevada, Imagens sem royalties de Cevada | Depositphotos"/>
        <xdr:cNvSpPr>
          <a:spLocks noChangeAspect="1" noChangeArrowheads="1"/>
        </xdr:cNvSpPr>
      </xdr:nvSpPr>
      <xdr:spPr bwMode="auto">
        <a:xfrm>
          <a:off x="7886700" y="360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0</xdr:rowOff>
    </xdr:to>
    <xdr:sp macro="" textlink="">
      <xdr:nvSpPr>
        <xdr:cNvPr id="1028" name="AutoShape 4" descr="Fotografias de Cevada, Imagens sem royalties de Cevada | Depositphotos"/>
        <xdr:cNvSpPr>
          <a:spLocks noChangeAspect="1" noChangeArrowheads="1"/>
        </xdr:cNvSpPr>
      </xdr:nvSpPr>
      <xdr:spPr bwMode="auto">
        <a:xfrm>
          <a:off x="7277100" y="21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0</xdr:rowOff>
    </xdr:to>
    <xdr:sp macro="" textlink="">
      <xdr:nvSpPr>
        <xdr:cNvPr id="1029" name="AutoShape 5" descr="Fotografias de Cevada, Imagens sem royalties de Cevada | Depositphotos"/>
        <xdr:cNvSpPr>
          <a:spLocks noChangeAspect="1" noChangeArrowheads="1"/>
        </xdr:cNvSpPr>
      </xdr:nvSpPr>
      <xdr:spPr bwMode="auto">
        <a:xfrm>
          <a:off x="7277100" y="216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164522</xdr:colOff>
      <xdr:row>2</xdr:row>
      <xdr:rowOff>51954</xdr:rowOff>
    </xdr:from>
    <xdr:to>
      <xdr:col>0</xdr:col>
      <xdr:colOff>2267861</xdr:colOff>
      <xdr:row>7</xdr:row>
      <xdr:rowOff>112567</xdr:rowOff>
    </xdr:to>
    <xdr:pic>
      <xdr:nvPicPr>
        <xdr:cNvPr id="11" name="Imagem 10" descr="Cientistas descobrem gene na cevada capaz de resistir a secas prolongadas -  Casa e Jardim | Sustentabilidad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2" y="692727"/>
          <a:ext cx="2103339" cy="1575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25</xdr:row>
      <xdr:rowOff>28576</xdr:rowOff>
    </xdr:from>
    <xdr:to>
      <xdr:col>8</xdr:col>
      <xdr:colOff>428625</xdr:colOff>
      <xdr:row>45</xdr:row>
      <xdr:rowOff>121320</xdr:rowOff>
    </xdr:to>
    <xdr:graphicFrame macro="">
      <xdr:nvGraphicFramePr>
        <xdr:cNvPr id="10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38101</xdr:colOff>
      <xdr:row>25</xdr:row>
      <xdr:rowOff>12532</xdr:rowOff>
    </xdr:from>
    <xdr:to>
      <xdr:col>16</xdr:col>
      <xdr:colOff>257175</xdr:colOff>
      <xdr:row>45</xdr:row>
      <xdr:rowOff>134352</xdr:rowOff>
    </xdr:to>
    <xdr:graphicFrame macro="">
      <xdr:nvGraphicFramePr>
        <xdr:cNvPr id="10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10</xdr:row>
      <xdr:rowOff>57150</xdr:rowOff>
    </xdr:from>
    <xdr:to>
      <xdr:col>12</xdr:col>
      <xdr:colOff>714375</xdr:colOff>
      <xdr:row>30</xdr:row>
      <xdr:rowOff>9525</xdr:rowOff>
    </xdr:to>
    <xdr:graphicFrame macro="">
      <xdr:nvGraphicFramePr>
        <xdr:cNvPr id="20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7</xdr:row>
      <xdr:rowOff>13535</xdr:rowOff>
    </xdr:from>
    <xdr:to>
      <xdr:col>11</xdr:col>
      <xdr:colOff>771525</xdr:colOff>
      <xdr:row>24</xdr:row>
      <xdr:rowOff>85725</xdr:rowOff>
    </xdr:to>
    <xdr:graphicFrame macro="">
      <xdr:nvGraphicFramePr>
        <xdr:cNvPr id="310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17</xdr:row>
      <xdr:rowOff>142374</xdr:rowOff>
    </xdr:from>
    <xdr:to>
      <xdr:col>7</xdr:col>
      <xdr:colOff>76200</xdr:colOff>
      <xdr:row>40</xdr:row>
      <xdr:rowOff>19051</xdr:rowOff>
    </xdr:to>
    <xdr:graphicFrame macro="">
      <xdr:nvGraphicFramePr>
        <xdr:cNvPr id="413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18</xdr:row>
      <xdr:rowOff>95250</xdr:rowOff>
    </xdr:from>
    <xdr:to>
      <xdr:col>15</xdr:col>
      <xdr:colOff>113002</xdr:colOff>
      <xdr:row>40</xdr:row>
      <xdr:rowOff>81213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7109375" customWidth="1"/>
    <col min="2" max="2" width="45" customWidth="1"/>
  </cols>
  <sheetData>
    <row r="1" spans="1:2" ht="29.85" customHeight="1" x14ac:dyDescent="0.2">
      <c r="B1" s="54" t="s">
        <v>45</v>
      </c>
    </row>
    <row r="2" spans="1:2" ht="21" customHeight="1" x14ac:dyDescent="0.2">
      <c r="A2" s="78" t="s">
        <v>97</v>
      </c>
      <c r="B2" s="54" t="s">
        <v>65</v>
      </c>
    </row>
    <row r="3" spans="1:2" ht="24" customHeight="1" x14ac:dyDescent="0.2">
      <c r="A3" s="77"/>
      <c r="B3" s="58" t="s">
        <v>0</v>
      </c>
    </row>
    <row r="4" spans="1:2" ht="24" customHeight="1" x14ac:dyDescent="0.2">
      <c r="B4" s="57" t="s">
        <v>53</v>
      </c>
    </row>
    <row r="5" spans="1:2" ht="24" customHeight="1" x14ac:dyDescent="0.25">
      <c r="A5" s="56"/>
      <c r="B5" s="57" t="s">
        <v>55</v>
      </c>
    </row>
    <row r="6" spans="1:2" ht="24" customHeight="1" x14ac:dyDescent="0.2">
      <c r="B6" s="57" t="s">
        <v>1</v>
      </c>
    </row>
    <row r="7" spans="1:2" ht="24" customHeight="1" x14ac:dyDescent="0.2">
      <c r="B7" s="59" t="s">
        <v>62</v>
      </c>
    </row>
    <row r="8" spans="1:2" ht="24" customHeight="1" x14ac:dyDescent="0.2">
      <c r="A8" s="55" t="s">
        <v>52</v>
      </c>
      <c r="B8" s="60" t="s">
        <v>51</v>
      </c>
    </row>
  </sheetData>
  <sheetProtection selectLockedCells="1" selectUnlockedCells="1"/>
  <phoneticPr fontId="8" type="noConversion"/>
  <hyperlinks>
    <hyperlink ref="B3" location="1!A1" display="1. Comércio Internacional"/>
    <hyperlink ref="B4" location="2!A1" display="2. Destinos das Saídas - UE/PT"/>
    <hyperlink ref="B6" location="4!A1" display="4. Área e Produção"/>
    <hyperlink ref="B8" location="'6'!A1" display="7. Indicadores de análise do Comércio Internacional"/>
    <hyperlink ref="B7" location="'5'!A1" display="5. Balanços de Aprovisionamento"/>
    <hyperlink ref="B5" location="3!A1" display="3. Principais Destinos das Saídas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8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14.7109375" style="2" customWidth="1"/>
    <col min="3" max="3" width="13.7109375" style="2" customWidth="1"/>
    <col min="4" max="4" width="8.7109375" style="2" customWidth="1"/>
    <col min="5" max="17" width="12.7109375" style="2" customWidth="1"/>
    <col min="18" max="16384" width="9.140625" style="2"/>
  </cols>
  <sheetData>
    <row r="1" spans="2:23" ht="29.85" customHeight="1" x14ac:dyDescent="0.2">
      <c r="B1" s="26" t="s">
        <v>43</v>
      </c>
      <c r="G1" s="13"/>
    </row>
    <row r="2" spans="2:23" ht="21" customHeight="1" x14ac:dyDescent="0.2">
      <c r="B2" s="3" t="s">
        <v>20</v>
      </c>
      <c r="C2" s="3" t="s">
        <v>2</v>
      </c>
      <c r="D2" s="23" t="s">
        <v>3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>
        <v>2022</v>
      </c>
    </row>
    <row r="3" spans="2:23" ht="15.95" customHeight="1" x14ac:dyDescent="0.2">
      <c r="B3" s="119" t="s">
        <v>42</v>
      </c>
      <c r="C3" s="121" t="s">
        <v>95</v>
      </c>
      <c r="D3" s="108" t="s">
        <v>4</v>
      </c>
      <c r="E3" s="7">
        <v>2513.4879999999998</v>
      </c>
      <c r="F3" s="7">
        <v>3321.5039999999999</v>
      </c>
      <c r="G3" s="7">
        <v>1757.8920000000001</v>
      </c>
      <c r="H3" s="7">
        <v>3124.1840000000002</v>
      </c>
      <c r="I3" s="7">
        <v>2077.7040000000002</v>
      </c>
      <c r="J3" s="7">
        <v>1594.7550000000001</v>
      </c>
      <c r="K3" s="7">
        <v>862.32899999999995</v>
      </c>
      <c r="L3" s="7">
        <v>551.76</v>
      </c>
      <c r="M3" s="7">
        <v>574.702</v>
      </c>
      <c r="N3" s="7">
        <v>1179.173</v>
      </c>
      <c r="O3" s="7">
        <v>441.24900000000002</v>
      </c>
      <c r="P3" s="7">
        <v>547.82899999999995</v>
      </c>
      <c r="Q3" s="7">
        <v>4932.241</v>
      </c>
      <c r="R3"/>
      <c r="S3"/>
    </row>
    <row r="4" spans="2:23" ht="15.95" customHeight="1" x14ac:dyDescent="0.2">
      <c r="B4" s="119"/>
      <c r="C4" s="121"/>
      <c r="D4" s="105" t="s">
        <v>5</v>
      </c>
      <c r="E4" s="7"/>
      <c r="F4" s="7"/>
      <c r="G4" s="7">
        <v>361.04300000000001</v>
      </c>
      <c r="H4" s="7"/>
      <c r="I4" s="51">
        <v>0.34499999999999997</v>
      </c>
      <c r="J4" s="7">
        <v>12.175000000000001</v>
      </c>
      <c r="K4" s="7"/>
      <c r="L4" s="7">
        <v>644.57899999999995</v>
      </c>
      <c r="M4" s="7">
        <v>304.92599999999999</v>
      </c>
      <c r="N4" s="7">
        <v>273.58600000000001</v>
      </c>
      <c r="O4" s="7">
        <v>412.166</v>
      </c>
      <c r="P4" s="7">
        <v>2095.797</v>
      </c>
      <c r="Q4" s="7">
        <v>8741.1299999999992</v>
      </c>
      <c r="R4"/>
      <c r="S4"/>
      <c r="T4"/>
      <c r="U4" s="45"/>
      <c r="V4" s="45"/>
      <c r="W4" s="45"/>
    </row>
    <row r="5" spans="2:23" ht="15.95" customHeight="1" x14ac:dyDescent="0.2">
      <c r="B5" s="119"/>
      <c r="C5" s="121"/>
      <c r="D5" s="106" t="s">
        <v>6</v>
      </c>
      <c r="E5" s="8">
        <f>E4-E3</f>
        <v>-2513.4879999999998</v>
      </c>
      <c r="F5" s="8">
        <f>F4-F3</f>
        <v>-3321.5039999999999</v>
      </c>
      <c r="G5" s="8">
        <f t="shared" ref="G5" si="0">G4-G3</f>
        <v>-1396.8490000000002</v>
      </c>
      <c r="H5" s="8">
        <f t="shared" ref="H5:N5" si="1">H4-H3</f>
        <v>-3124.1840000000002</v>
      </c>
      <c r="I5" s="8">
        <f t="shared" si="1"/>
        <v>-2077.3590000000004</v>
      </c>
      <c r="J5" s="8">
        <f t="shared" si="1"/>
        <v>-1582.5800000000002</v>
      </c>
      <c r="K5" s="8">
        <f t="shared" si="1"/>
        <v>-862.32899999999995</v>
      </c>
      <c r="L5" s="8">
        <f t="shared" si="1"/>
        <v>92.81899999999996</v>
      </c>
      <c r="M5" s="8">
        <f t="shared" si="1"/>
        <v>-269.77600000000001</v>
      </c>
      <c r="N5" s="8">
        <f t="shared" si="1"/>
        <v>-905.58699999999999</v>
      </c>
      <c r="O5" s="8">
        <f t="shared" ref="O5:P5" si="2">O4-O3</f>
        <v>-29.083000000000027</v>
      </c>
      <c r="P5" s="8">
        <f t="shared" si="2"/>
        <v>1547.9680000000001</v>
      </c>
      <c r="Q5" s="8">
        <f t="shared" ref="Q5" si="3">Q4-Q3</f>
        <v>3808.8889999999992</v>
      </c>
      <c r="R5" s="45"/>
      <c r="S5"/>
      <c r="T5"/>
      <c r="U5" s="45"/>
      <c r="V5" s="45"/>
      <c r="W5" s="45"/>
    </row>
    <row r="6" spans="2:23" ht="15.95" customHeight="1" x14ac:dyDescent="0.2">
      <c r="B6" s="119"/>
      <c r="C6" s="121" t="s">
        <v>96</v>
      </c>
      <c r="D6" s="108" t="s">
        <v>4</v>
      </c>
      <c r="E6" s="7">
        <v>646.92999999999995</v>
      </c>
      <c r="F6" s="7">
        <v>1024.931</v>
      </c>
      <c r="G6" s="7">
        <v>604.29300000000001</v>
      </c>
      <c r="H6" s="7">
        <v>766.76800000000003</v>
      </c>
      <c r="I6" s="7">
        <v>503.28300000000002</v>
      </c>
      <c r="J6" s="7">
        <v>530.66499999999996</v>
      </c>
      <c r="K6" s="7">
        <v>217.435</v>
      </c>
      <c r="L6" s="7">
        <v>184.66800000000001</v>
      </c>
      <c r="M6" s="7">
        <v>255.06</v>
      </c>
      <c r="N6" s="7">
        <v>451.97899999999998</v>
      </c>
      <c r="O6" s="7">
        <v>182.684</v>
      </c>
      <c r="P6" s="7">
        <v>271.65499999999997</v>
      </c>
      <c r="Q6" s="7">
        <v>2772.9969999999998</v>
      </c>
      <c r="R6" s="45"/>
      <c r="S6" s="45"/>
      <c r="U6" s="45"/>
      <c r="V6" s="45"/>
      <c r="W6" s="45"/>
    </row>
    <row r="7" spans="2:23" ht="15.95" customHeight="1" x14ac:dyDescent="0.2">
      <c r="B7" s="119"/>
      <c r="C7" s="121"/>
      <c r="D7" s="105" t="s">
        <v>5</v>
      </c>
      <c r="E7" s="7"/>
      <c r="F7" s="7"/>
      <c r="G7" s="7">
        <v>80.194999999999993</v>
      </c>
      <c r="H7" s="7"/>
      <c r="I7" s="51">
        <v>0.157</v>
      </c>
      <c r="J7" s="7">
        <v>3.1269999999999998</v>
      </c>
      <c r="K7" s="7"/>
      <c r="L7" s="7">
        <v>157.58600000000001</v>
      </c>
      <c r="M7" s="7">
        <v>74.658000000000001</v>
      </c>
      <c r="N7" s="7">
        <v>82.052999999999997</v>
      </c>
      <c r="O7" s="7">
        <v>85.34</v>
      </c>
      <c r="P7" s="7">
        <v>537.88699999999994</v>
      </c>
      <c r="Q7" s="7">
        <v>2848.2890000000002</v>
      </c>
      <c r="S7"/>
      <c r="T7"/>
      <c r="U7" s="45"/>
      <c r="V7" s="45"/>
      <c r="W7" s="45"/>
    </row>
    <row r="8" spans="2:23" ht="15.95" customHeight="1" x14ac:dyDescent="0.2">
      <c r="B8" s="120"/>
      <c r="C8" s="122"/>
      <c r="D8" s="109" t="s">
        <v>6</v>
      </c>
      <c r="E8" s="50">
        <f>E7-E6</f>
        <v>-646.92999999999995</v>
      </c>
      <c r="F8" s="50">
        <f>F7-F6</f>
        <v>-1024.931</v>
      </c>
      <c r="G8" s="50">
        <f t="shared" ref="G8" si="4">G7-G6</f>
        <v>-524.09799999999996</v>
      </c>
      <c r="H8" s="50">
        <f t="shared" ref="H8:N8" si="5">H7-H6</f>
        <v>-766.76800000000003</v>
      </c>
      <c r="I8" s="50">
        <f t="shared" si="5"/>
        <v>-503.12600000000003</v>
      </c>
      <c r="J8" s="50">
        <f t="shared" si="5"/>
        <v>-527.53800000000001</v>
      </c>
      <c r="K8" s="50">
        <f t="shared" si="5"/>
        <v>-217.435</v>
      </c>
      <c r="L8" s="50">
        <f t="shared" si="5"/>
        <v>-27.081999999999994</v>
      </c>
      <c r="M8" s="50">
        <f t="shared" si="5"/>
        <v>-180.40199999999999</v>
      </c>
      <c r="N8" s="50">
        <f t="shared" si="5"/>
        <v>-369.92599999999999</v>
      </c>
      <c r="O8" s="50">
        <f t="shared" ref="O8:P8" si="6">O7-O6</f>
        <v>-97.343999999999994</v>
      </c>
      <c r="P8" s="50">
        <f t="shared" si="6"/>
        <v>266.23199999999997</v>
      </c>
      <c r="Q8" s="50">
        <f t="shared" ref="Q8" si="7">Q7-Q6</f>
        <v>75.292000000000371</v>
      </c>
      <c r="R8" s="45"/>
      <c r="S8"/>
      <c r="T8"/>
      <c r="U8" s="45"/>
      <c r="V8" s="45"/>
      <c r="W8" s="45"/>
    </row>
    <row r="9" spans="2:23" ht="9.9499999999999993" customHeight="1" x14ac:dyDescent="0.2">
      <c r="B9" s="110"/>
      <c r="C9" s="110"/>
      <c r="D9" s="110"/>
      <c r="R9" s="45"/>
      <c r="S9"/>
      <c r="T9"/>
      <c r="U9" s="45"/>
      <c r="V9" s="45"/>
      <c r="W9" s="45"/>
    </row>
    <row r="10" spans="2:23" ht="18" customHeight="1" x14ac:dyDescent="0.2">
      <c r="B10" s="111" t="s">
        <v>21</v>
      </c>
      <c r="C10" s="112"/>
      <c r="D10" s="113" t="s">
        <v>7</v>
      </c>
      <c r="E10" s="25">
        <f>E6/E3</f>
        <v>0.25738336526770766</v>
      </c>
      <c r="F10" s="25">
        <f>F6/F3</f>
        <v>0.30857436871971256</v>
      </c>
      <c r="G10" s="25">
        <f t="shared" ref="G10:I11" si="8">G6/G3</f>
        <v>0.34376002621321444</v>
      </c>
      <c r="H10" s="25">
        <f>H6/H3</f>
        <v>0.24542984664155504</v>
      </c>
      <c r="I10" s="25">
        <f>I6/I3</f>
        <v>0.24223036582689353</v>
      </c>
      <c r="J10" s="25">
        <f>J6/J3</f>
        <v>0.33275644221212658</v>
      </c>
      <c r="K10" s="25">
        <f t="shared" ref="K10:L10" si="9">K6/K3</f>
        <v>0.25214854191381714</v>
      </c>
      <c r="L10" s="25">
        <f t="shared" si="9"/>
        <v>0.33468899521531104</v>
      </c>
      <c r="M10" s="25">
        <f t="shared" ref="M10:N10" si="10">M6/M3</f>
        <v>0.44381261940971145</v>
      </c>
      <c r="N10" s="25">
        <f t="shared" si="10"/>
        <v>0.38330168686019778</v>
      </c>
      <c r="O10" s="25">
        <f t="shared" ref="O10:P10" si="11">O6/O3</f>
        <v>0.41401566915732385</v>
      </c>
      <c r="P10" s="25">
        <f t="shared" si="11"/>
        <v>0.49587553780467991</v>
      </c>
      <c r="Q10" s="25">
        <f t="shared" ref="Q10" si="12">Q6/Q3</f>
        <v>0.56221847229281774</v>
      </c>
      <c r="R10" s="45"/>
      <c r="S10" s="45"/>
      <c r="U10" s="45"/>
      <c r="V10" s="45"/>
    </row>
    <row r="11" spans="2:23" ht="18" customHeight="1" x14ac:dyDescent="0.2">
      <c r="B11" s="114" t="s">
        <v>8</v>
      </c>
      <c r="C11" s="115"/>
      <c r="D11" s="116" t="s">
        <v>7</v>
      </c>
      <c r="E11" s="46"/>
      <c r="F11" s="46"/>
      <c r="G11" s="46">
        <f t="shared" si="8"/>
        <v>0.22212035685500062</v>
      </c>
      <c r="H11" s="46"/>
      <c r="I11" s="46">
        <f t="shared" si="8"/>
        <v>0.455072463768116</v>
      </c>
      <c r="J11" s="46">
        <f t="shared" ref="J11:L11" si="13">J7/J4</f>
        <v>0.25683778234086241</v>
      </c>
      <c r="K11" s="46"/>
      <c r="L11" s="46">
        <f t="shared" si="13"/>
        <v>0.2444789544803663</v>
      </c>
      <c r="M11" s="46">
        <f t="shared" ref="M11:N11" si="14">M7/M4</f>
        <v>0.24483973160701286</v>
      </c>
      <c r="N11" s="46">
        <f t="shared" si="14"/>
        <v>0.2999166624023159</v>
      </c>
      <c r="O11" s="46">
        <f t="shared" ref="O11:P11" si="15">O7/O4</f>
        <v>0.20705249826526206</v>
      </c>
      <c r="P11" s="46">
        <f t="shared" si="15"/>
        <v>0.25665033397795678</v>
      </c>
      <c r="Q11" s="46">
        <f t="shared" ref="Q11" si="16">Q7/Q4</f>
        <v>0.32584906070496611</v>
      </c>
      <c r="R11" s="45"/>
      <c r="S11" s="45"/>
      <c r="U11" s="45"/>
      <c r="V11" s="45"/>
    </row>
    <row r="12" spans="2:23" ht="19.5" customHeight="1" x14ac:dyDescent="0.2">
      <c r="B12" s="117"/>
      <c r="C12" s="118"/>
      <c r="D12" s="11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5"/>
      <c r="S12"/>
      <c r="T12"/>
      <c r="U12"/>
      <c r="V12"/>
    </row>
    <row r="13" spans="2:23" ht="15.95" customHeight="1" x14ac:dyDescent="0.2">
      <c r="B13" s="123" t="s">
        <v>49</v>
      </c>
      <c r="C13" s="125" t="s">
        <v>95</v>
      </c>
      <c r="D13" s="108" t="s">
        <v>4</v>
      </c>
      <c r="E13" s="7">
        <v>446612.93800000002</v>
      </c>
      <c r="F13" s="7">
        <v>357176.80699999997</v>
      </c>
      <c r="G13" s="7">
        <v>221672.11199999999</v>
      </c>
      <c r="H13" s="7">
        <v>240073.375</v>
      </c>
      <c r="I13" s="7">
        <v>282783.09999999998</v>
      </c>
      <c r="J13" s="7">
        <v>302747.196</v>
      </c>
      <c r="K13" s="7">
        <v>365025.15700000001</v>
      </c>
      <c r="L13" s="7">
        <v>369214.88299999997</v>
      </c>
      <c r="M13" s="7">
        <v>325420.92499999999</v>
      </c>
      <c r="N13" s="7">
        <v>344559.14199999999</v>
      </c>
      <c r="O13" s="7">
        <v>365174.783</v>
      </c>
      <c r="P13" s="7">
        <v>392195.32699999999</v>
      </c>
      <c r="Q13" s="7">
        <v>409886.52</v>
      </c>
      <c r="R13" s="45"/>
      <c r="S13" s="45"/>
      <c r="U13"/>
      <c r="V13"/>
    </row>
    <row r="14" spans="2:23" ht="15.95" customHeight="1" x14ac:dyDescent="0.2">
      <c r="B14" s="123"/>
      <c r="C14" s="126"/>
      <c r="D14" s="105" t="s">
        <v>5</v>
      </c>
      <c r="E14" s="7">
        <v>33562.699000000001</v>
      </c>
      <c r="F14" s="7">
        <v>38046.856</v>
      </c>
      <c r="G14" s="7">
        <v>4028</v>
      </c>
      <c r="H14" s="7">
        <v>4461.7560000000003</v>
      </c>
      <c r="I14" s="7">
        <v>16497.897000000001</v>
      </c>
      <c r="J14" s="7">
        <v>18882.642</v>
      </c>
      <c r="K14" s="7">
        <v>25535.179</v>
      </c>
      <c r="L14" s="7">
        <v>38499.379000000001</v>
      </c>
      <c r="M14" s="7">
        <v>28757.307000000001</v>
      </c>
      <c r="N14" s="7">
        <v>25213.641</v>
      </c>
      <c r="O14" s="7">
        <v>7839.2160000000003</v>
      </c>
      <c r="P14" s="7">
        <v>1071.6400000000001</v>
      </c>
      <c r="Q14" s="7">
        <v>13082.491</v>
      </c>
      <c r="R14" s="45"/>
      <c r="S14" s="45"/>
    </row>
    <row r="15" spans="2:23" ht="15.95" customHeight="1" x14ac:dyDescent="0.2">
      <c r="B15" s="123"/>
      <c r="C15" s="121"/>
      <c r="D15" s="106" t="s">
        <v>6</v>
      </c>
      <c r="E15" s="8">
        <f>E14-E13</f>
        <v>-413050.239</v>
      </c>
      <c r="F15" s="8">
        <f>F14-F13</f>
        <v>-319129.951</v>
      </c>
      <c r="G15" s="8">
        <f t="shared" ref="G15" si="17">G14-G13</f>
        <v>-217644.11199999999</v>
      </c>
      <c r="H15" s="8">
        <f t="shared" ref="H15:N15" si="18">H14-H13</f>
        <v>-235611.61900000001</v>
      </c>
      <c r="I15" s="8">
        <f t="shared" si="18"/>
        <v>-266285.20299999998</v>
      </c>
      <c r="J15" s="8">
        <f t="shared" si="18"/>
        <v>-283864.554</v>
      </c>
      <c r="K15" s="8">
        <f t="shared" si="18"/>
        <v>-339489.978</v>
      </c>
      <c r="L15" s="8">
        <f t="shared" si="18"/>
        <v>-330715.50399999996</v>
      </c>
      <c r="M15" s="8">
        <f t="shared" si="18"/>
        <v>-296663.61800000002</v>
      </c>
      <c r="N15" s="8">
        <f t="shared" si="18"/>
        <v>-319345.50099999999</v>
      </c>
      <c r="O15" s="8">
        <f t="shared" ref="O15:P15" si="19">O14-O13</f>
        <v>-357335.56699999998</v>
      </c>
      <c r="P15" s="8">
        <f t="shared" si="19"/>
        <v>-391123.68699999998</v>
      </c>
      <c r="Q15" s="8">
        <f t="shared" ref="Q15" si="20">Q14-Q13</f>
        <v>-396804.02900000004</v>
      </c>
      <c r="R15" s="45"/>
      <c r="S15" s="45"/>
    </row>
    <row r="16" spans="2:23" ht="15.95" customHeight="1" x14ac:dyDescent="0.2">
      <c r="B16" s="123"/>
      <c r="C16" s="125" t="s">
        <v>96</v>
      </c>
      <c r="D16" s="108" t="s">
        <v>4</v>
      </c>
      <c r="E16" s="7">
        <v>61336.256999999998</v>
      </c>
      <c r="F16" s="7">
        <v>74413.337</v>
      </c>
      <c r="G16" s="7">
        <v>50316.313000000002</v>
      </c>
      <c r="H16" s="7">
        <v>51638.745999999999</v>
      </c>
      <c r="I16" s="7">
        <v>53762.85</v>
      </c>
      <c r="J16" s="7">
        <v>56807.89</v>
      </c>
      <c r="K16" s="7">
        <v>60807.150999999998</v>
      </c>
      <c r="L16" s="7">
        <v>62480.737999999998</v>
      </c>
      <c r="M16" s="7">
        <v>59961.563000000002</v>
      </c>
      <c r="N16" s="7">
        <v>62479.872000000003</v>
      </c>
      <c r="O16" s="7">
        <v>65973.642000000007</v>
      </c>
      <c r="P16" s="7">
        <v>89155.948000000004</v>
      </c>
      <c r="Q16" s="7">
        <v>135540.86300000001</v>
      </c>
      <c r="R16" s="45"/>
      <c r="S16" s="45"/>
    </row>
    <row r="17" spans="2:19" ht="15.95" customHeight="1" x14ac:dyDescent="0.2">
      <c r="B17" s="123"/>
      <c r="C17" s="126"/>
      <c r="D17" s="105" t="s">
        <v>5</v>
      </c>
      <c r="E17" s="7">
        <v>4525.7290000000003</v>
      </c>
      <c r="F17" s="7">
        <v>8240.2109999999993</v>
      </c>
      <c r="G17" s="7">
        <v>961.95399999999995</v>
      </c>
      <c r="H17" s="7">
        <v>961.79899999999998</v>
      </c>
      <c r="I17" s="7">
        <v>2908.56</v>
      </c>
      <c r="J17" s="7">
        <v>3556.4949999999999</v>
      </c>
      <c r="K17" s="7">
        <v>4473.2299999999996</v>
      </c>
      <c r="L17" s="7">
        <v>6565.8</v>
      </c>
      <c r="M17" s="7">
        <v>5421.8559999999998</v>
      </c>
      <c r="N17" s="7">
        <v>6006.933</v>
      </c>
      <c r="O17" s="7">
        <v>1499.912</v>
      </c>
      <c r="P17" s="7">
        <v>267.72199999999998</v>
      </c>
      <c r="Q17" s="7">
        <v>4507.4170000000004</v>
      </c>
      <c r="R17" s="45"/>
      <c r="S17" s="45"/>
    </row>
    <row r="18" spans="2:19" ht="15.95" customHeight="1" x14ac:dyDescent="0.2">
      <c r="B18" s="124"/>
      <c r="C18" s="122"/>
      <c r="D18" s="109" t="s">
        <v>6</v>
      </c>
      <c r="E18" s="50">
        <f>E17-E16</f>
        <v>-56810.527999999998</v>
      </c>
      <c r="F18" s="50">
        <f>F17-F16</f>
        <v>-66173.126000000004</v>
      </c>
      <c r="G18" s="50">
        <f t="shared" ref="G18" si="21">G17-G16</f>
        <v>-49354.359000000004</v>
      </c>
      <c r="H18" s="50">
        <f t="shared" ref="H18:N18" si="22">H17-H16</f>
        <v>-50676.947</v>
      </c>
      <c r="I18" s="50">
        <f t="shared" si="22"/>
        <v>-50854.29</v>
      </c>
      <c r="J18" s="50">
        <f t="shared" si="22"/>
        <v>-53251.394999999997</v>
      </c>
      <c r="K18" s="50">
        <f t="shared" si="22"/>
        <v>-56333.921000000002</v>
      </c>
      <c r="L18" s="50">
        <f t="shared" si="22"/>
        <v>-55914.937999999995</v>
      </c>
      <c r="M18" s="50">
        <f t="shared" si="22"/>
        <v>-54539.707000000002</v>
      </c>
      <c r="N18" s="50">
        <f t="shared" si="22"/>
        <v>-56472.939000000006</v>
      </c>
      <c r="O18" s="50">
        <f t="shared" ref="O18:P18" si="23">O17-O16</f>
        <v>-64473.73000000001</v>
      </c>
      <c r="P18" s="50">
        <f t="shared" si="23"/>
        <v>-88888.22600000001</v>
      </c>
      <c r="Q18" s="50">
        <f t="shared" ref="Q18" si="24">Q17-Q16</f>
        <v>-131033.44600000001</v>
      </c>
      <c r="R18" s="45"/>
      <c r="S18" s="45"/>
    </row>
    <row r="19" spans="2:19" ht="9.9499999999999993" customHeight="1" x14ac:dyDescent="0.2">
      <c r="B19" s="118"/>
      <c r="C19" s="118"/>
      <c r="D19" s="118"/>
      <c r="E19"/>
      <c r="F19"/>
      <c r="G19"/>
      <c r="H19"/>
      <c r="I19"/>
      <c r="J19"/>
      <c r="K19"/>
      <c r="L19"/>
      <c r="M19"/>
      <c r="N19"/>
      <c r="O19"/>
      <c r="P19"/>
      <c r="Q19"/>
      <c r="R19" s="45"/>
      <c r="S19" s="45"/>
    </row>
    <row r="20" spans="2:19" ht="18" customHeight="1" x14ac:dyDescent="0.2">
      <c r="B20" s="111" t="s">
        <v>21</v>
      </c>
      <c r="C20" s="112"/>
      <c r="D20" s="113" t="s">
        <v>7</v>
      </c>
      <c r="E20" s="25">
        <f>E16/E13</f>
        <v>0.13733649829911554</v>
      </c>
      <c r="F20" s="25">
        <f>F16/F13</f>
        <v>0.20833753911686659</v>
      </c>
      <c r="G20" s="25">
        <f t="shared" ref="G20:G21" si="25">G16/G13</f>
        <v>0.22698530972628619</v>
      </c>
      <c r="H20" s="25">
        <f t="shared" ref="H20:J21" si="26">H16/H13</f>
        <v>0.21509568064346993</v>
      </c>
      <c r="I20" s="25">
        <f t="shared" si="26"/>
        <v>0.19012044920647664</v>
      </c>
      <c r="J20" s="25">
        <f t="shared" si="26"/>
        <v>0.18764134152377088</v>
      </c>
      <c r="K20" s="25">
        <f t="shared" ref="K20:L20" si="27">K16/K13</f>
        <v>0.16658345276733899</v>
      </c>
      <c r="L20" s="25">
        <f t="shared" si="27"/>
        <v>0.16922594639826585</v>
      </c>
      <c r="M20" s="25">
        <f t="shared" ref="M20:N20" si="28">M16/M13</f>
        <v>0.1842584738519811</v>
      </c>
      <c r="N20" s="25">
        <f t="shared" si="28"/>
        <v>0.18133279424058935</v>
      </c>
      <c r="O20" s="25">
        <f t="shared" ref="O20:P20" si="29">O16/O13</f>
        <v>0.18066319217885318</v>
      </c>
      <c r="P20" s="25">
        <f t="shared" si="29"/>
        <v>0.22732537045246337</v>
      </c>
      <c r="Q20" s="25">
        <f t="shared" ref="Q20" si="30">Q16/Q13</f>
        <v>0.33067899622558949</v>
      </c>
      <c r="R20"/>
      <c r="S20"/>
    </row>
    <row r="21" spans="2:19" ht="18" customHeight="1" x14ac:dyDescent="0.2">
      <c r="B21" s="114" t="s">
        <v>8</v>
      </c>
      <c r="C21" s="115"/>
      <c r="D21" s="116" t="s">
        <v>7</v>
      </c>
      <c r="E21" s="46">
        <f>E17/E14</f>
        <v>0.13484401239602334</v>
      </c>
      <c r="F21" s="46">
        <f>F17/F14</f>
        <v>0.21658060261273623</v>
      </c>
      <c r="G21" s="46">
        <f t="shared" si="25"/>
        <v>0.23881678252234359</v>
      </c>
      <c r="H21" s="46">
        <f t="shared" si="26"/>
        <v>0.21556512727275987</v>
      </c>
      <c r="I21" s="46">
        <f t="shared" si="26"/>
        <v>0.17629883372408009</v>
      </c>
      <c r="J21" s="46">
        <f t="shared" si="26"/>
        <v>0.18834731919399839</v>
      </c>
      <c r="K21" s="46">
        <f t="shared" ref="K21:L21" si="31">K17/K14</f>
        <v>0.17517911270565206</v>
      </c>
      <c r="L21" s="46">
        <f t="shared" si="31"/>
        <v>0.17054301057687191</v>
      </c>
      <c r="M21" s="46">
        <f t="shared" ref="M21:N21" si="32">M17/M14</f>
        <v>0.18853837739396112</v>
      </c>
      <c r="N21" s="46">
        <f t="shared" si="32"/>
        <v>0.23824139480688253</v>
      </c>
      <c r="O21" s="46">
        <f t="shared" ref="O21:P21" si="33">O17/O14</f>
        <v>0.19133443956640561</v>
      </c>
      <c r="P21" s="46">
        <f t="shared" si="33"/>
        <v>0.24982456795192412</v>
      </c>
      <c r="Q21" s="46">
        <f t="shared" ref="Q21" si="34">Q17/Q14</f>
        <v>0.34453813115560333</v>
      </c>
      <c r="R21"/>
      <c r="S21"/>
    </row>
    <row r="22" spans="2:19" ht="14.25" customHeight="1" x14ac:dyDescent="0.2">
      <c r="B22" s="62"/>
      <c r="E22" s="14"/>
      <c r="F22" s="14"/>
      <c r="G22" s="14"/>
      <c r="H22"/>
      <c r="I22"/>
      <c r="J22"/>
    </row>
    <row r="23" spans="2:19" x14ac:dyDescent="0.2">
      <c r="E23" s="14"/>
      <c r="F23" s="14"/>
      <c r="G23" s="14"/>
      <c r="H23"/>
    </row>
    <row r="24" spans="2:19" x14ac:dyDescent="0.2">
      <c r="E24"/>
      <c r="F24"/>
      <c r="G24"/>
      <c r="H24"/>
      <c r="I24"/>
      <c r="J24"/>
      <c r="P24" s="13" t="s">
        <v>9</v>
      </c>
    </row>
    <row r="25" spans="2:19" x14ac:dyDescent="0.2">
      <c r="E25"/>
      <c r="F25"/>
      <c r="G25"/>
      <c r="H25"/>
      <c r="I25"/>
      <c r="J25"/>
    </row>
    <row r="26" spans="2:19" x14ac:dyDescent="0.2">
      <c r="E26"/>
      <c r="F26"/>
      <c r="G26"/>
      <c r="H26"/>
      <c r="I26"/>
      <c r="J26"/>
    </row>
    <row r="27" spans="2:19" x14ac:dyDescent="0.2">
      <c r="E27"/>
      <c r="F27"/>
      <c r="G27"/>
      <c r="H27"/>
      <c r="I27"/>
      <c r="J27"/>
    </row>
    <row r="28" spans="2:19" x14ac:dyDescent="0.2">
      <c r="E28"/>
      <c r="F28"/>
      <c r="G28"/>
      <c r="H28"/>
      <c r="I28"/>
      <c r="J28"/>
    </row>
    <row r="29" spans="2:19" x14ac:dyDescent="0.2">
      <c r="E29"/>
      <c r="F29"/>
      <c r="G29"/>
      <c r="H29"/>
      <c r="I29"/>
      <c r="J29"/>
    </row>
    <row r="30" spans="2:19" x14ac:dyDescent="0.2">
      <c r="E30"/>
      <c r="F30"/>
      <c r="G30"/>
      <c r="H30"/>
      <c r="I30"/>
      <c r="J30"/>
    </row>
    <row r="31" spans="2:19" x14ac:dyDescent="0.2">
      <c r="E31"/>
      <c r="F31"/>
      <c r="G31"/>
      <c r="H31"/>
      <c r="I31"/>
      <c r="J31"/>
    </row>
    <row r="32" spans="2:19" x14ac:dyDescent="0.2">
      <c r="E32"/>
      <c r="F32"/>
      <c r="G32"/>
      <c r="H32"/>
      <c r="I32"/>
      <c r="J32"/>
    </row>
    <row r="33" spans="5:10" x14ac:dyDescent="0.2">
      <c r="E33"/>
      <c r="F33"/>
      <c r="G33"/>
      <c r="H33"/>
      <c r="I33"/>
      <c r="J33"/>
    </row>
    <row r="34" spans="5:10" x14ac:dyDescent="0.2">
      <c r="E34"/>
      <c r="F34"/>
      <c r="G34"/>
      <c r="H34"/>
      <c r="I34"/>
      <c r="J34"/>
    </row>
    <row r="35" spans="5:10" x14ac:dyDescent="0.2">
      <c r="E35"/>
      <c r="F35"/>
      <c r="G35"/>
      <c r="H35"/>
      <c r="I35"/>
      <c r="J35"/>
    </row>
    <row r="36" spans="5:10" x14ac:dyDescent="0.2">
      <c r="E36"/>
      <c r="F36"/>
      <c r="G36"/>
      <c r="H36"/>
      <c r="I36"/>
      <c r="J36"/>
    </row>
    <row r="73" spans="5:17" x14ac:dyDescent="0.2">
      <c r="E73" s="72">
        <f t="shared" ref="E73:J73" si="35">SUM(E3+E13)</f>
        <v>449126.42600000004</v>
      </c>
      <c r="F73" s="72">
        <f t="shared" si="35"/>
        <v>360498.31099999999</v>
      </c>
      <c r="G73" s="72">
        <f t="shared" si="35"/>
        <v>223430.00399999999</v>
      </c>
      <c r="H73" s="72">
        <f t="shared" si="35"/>
        <v>243197.55900000001</v>
      </c>
      <c r="I73" s="72">
        <f t="shared" si="35"/>
        <v>284860.804</v>
      </c>
      <c r="J73" s="72">
        <f t="shared" si="35"/>
        <v>304341.951</v>
      </c>
      <c r="K73" s="72">
        <f t="shared" ref="K73:L73" si="36">SUM(K3+K13)</f>
        <v>365887.48600000003</v>
      </c>
      <c r="L73" s="72">
        <f t="shared" si="36"/>
        <v>369766.64299999998</v>
      </c>
      <c r="M73" s="72">
        <f t="shared" ref="M73:O74" si="37">SUM(M3+M13)</f>
        <v>325995.62699999998</v>
      </c>
      <c r="N73" s="72">
        <f t="shared" si="37"/>
        <v>345738.315</v>
      </c>
      <c r="O73" s="72">
        <f t="shared" si="37"/>
        <v>365616.03200000001</v>
      </c>
      <c r="P73" s="72">
        <f t="shared" ref="P73:Q73" si="38">SUM(P3+P13)</f>
        <v>392743.15600000002</v>
      </c>
      <c r="Q73" s="72">
        <f t="shared" si="38"/>
        <v>414818.761</v>
      </c>
    </row>
    <row r="74" spans="5:17" x14ac:dyDescent="0.2">
      <c r="E74" s="72">
        <f t="shared" ref="E74:J74" si="39">SUM(E4+E14)</f>
        <v>33562.699000000001</v>
      </c>
      <c r="F74" s="72">
        <f t="shared" si="39"/>
        <v>38046.856</v>
      </c>
      <c r="G74" s="72">
        <f t="shared" si="39"/>
        <v>4389.0429999999997</v>
      </c>
      <c r="H74" s="72">
        <f t="shared" si="39"/>
        <v>4461.7560000000003</v>
      </c>
      <c r="I74" s="72">
        <f t="shared" si="39"/>
        <v>16498.242000000002</v>
      </c>
      <c r="J74" s="72">
        <f t="shared" si="39"/>
        <v>18894.816999999999</v>
      </c>
      <c r="K74" s="72">
        <f t="shared" ref="K74:L74" si="40">SUM(K4+K14)</f>
        <v>25535.179</v>
      </c>
      <c r="L74" s="72">
        <f t="shared" si="40"/>
        <v>39143.957999999999</v>
      </c>
      <c r="M74" s="72">
        <f t="shared" si="37"/>
        <v>29062.233</v>
      </c>
      <c r="N74" s="72">
        <f t="shared" si="37"/>
        <v>25487.226999999999</v>
      </c>
      <c r="O74" s="72">
        <f t="shared" si="37"/>
        <v>8251.3819999999996</v>
      </c>
      <c r="P74" s="72">
        <f t="shared" ref="P74:Q74" si="41">SUM(P4+P14)</f>
        <v>3167.4369999999999</v>
      </c>
      <c r="Q74" s="72">
        <f t="shared" si="41"/>
        <v>21823.620999999999</v>
      </c>
    </row>
    <row r="75" spans="5:17" x14ac:dyDescent="0.2">
      <c r="E75" s="9"/>
      <c r="F75" s="9"/>
      <c r="G75" s="9"/>
      <c r="H75" s="9"/>
      <c r="I75" s="9"/>
      <c r="J75" s="9"/>
      <c r="K75" s="9"/>
      <c r="L75" s="9"/>
    </row>
    <row r="76" spans="5:17" x14ac:dyDescent="0.2">
      <c r="E76" s="72">
        <f t="shared" ref="E76:L76" si="42">SUM(E6+E16)</f>
        <v>61983.186999999998</v>
      </c>
      <c r="F76" s="72">
        <f t="shared" si="42"/>
        <v>75438.267999999996</v>
      </c>
      <c r="G76" s="72">
        <f t="shared" si="42"/>
        <v>50920.606</v>
      </c>
      <c r="H76" s="72">
        <f t="shared" si="42"/>
        <v>52405.513999999996</v>
      </c>
      <c r="I76" s="72">
        <f t="shared" si="42"/>
        <v>54266.133000000002</v>
      </c>
      <c r="J76" s="72">
        <f t="shared" si="42"/>
        <v>57338.555</v>
      </c>
      <c r="K76" s="72">
        <f t="shared" si="42"/>
        <v>61024.585999999996</v>
      </c>
      <c r="L76" s="72">
        <f t="shared" si="42"/>
        <v>62665.405999999995</v>
      </c>
      <c r="M76" s="72">
        <f t="shared" ref="M76:N76" si="43">SUM(M6+M16)</f>
        <v>60216.623</v>
      </c>
      <c r="N76" s="72">
        <f t="shared" si="43"/>
        <v>62931.851000000002</v>
      </c>
      <c r="O76" s="72">
        <f t="shared" ref="O76:P76" si="44">SUM(O6+O16)</f>
        <v>66156.326000000001</v>
      </c>
      <c r="P76" s="72">
        <f t="shared" si="44"/>
        <v>89427.603000000003</v>
      </c>
      <c r="Q76" s="72">
        <f t="shared" ref="Q76" si="45">SUM(Q6+Q16)</f>
        <v>138313.86000000002</v>
      </c>
    </row>
    <row r="77" spans="5:17" x14ac:dyDescent="0.2">
      <c r="E77" s="72">
        <f t="shared" ref="E77:L77" si="46">SUM(E7+E17)</f>
        <v>4525.7290000000003</v>
      </c>
      <c r="F77" s="72">
        <f t="shared" si="46"/>
        <v>8240.2109999999993</v>
      </c>
      <c r="G77" s="72">
        <f t="shared" si="46"/>
        <v>1042.1489999999999</v>
      </c>
      <c r="H77" s="72">
        <f t="shared" si="46"/>
        <v>961.79899999999998</v>
      </c>
      <c r="I77" s="72">
        <f t="shared" si="46"/>
        <v>2908.7170000000001</v>
      </c>
      <c r="J77" s="72">
        <f t="shared" si="46"/>
        <v>3559.6219999999998</v>
      </c>
      <c r="K77" s="72">
        <f t="shared" si="46"/>
        <v>4473.2299999999996</v>
      </c>
      <c r="L77" s="72">
        <f t="shared" si="46"/>
        <v>6723.3860000000004</v>
      </c>
      <c r="M77" s="72">
        <f t="shared" ref="M77:N77" si="47">SUM(M7+M17)</f>
        <v>5496.5140000000001</v>
      </c>
      <c r="N77" s="72">
        <f t="shared" si="47"/>
        <v>6088.9859999999999</v>
      </c>
      <c r="O77" s="72">
        <f t="shared" ref="O77:P77" si="48">SUM(O7+O17)</f>
        <v>1585.252</v>
      </c>
      <c r="P77" s="72">
        <f t="shared" si="48"/>
        <v>805.60899999999992</v>
      </c>
      <c r="Q77" s="72">
        <f t="shared" ref="Q77" si="49">SUM(Q7+Q17)</f>
        <v>7355.7060000000001</v>
      </c>
    </row>
    <row r="78" spans="5:17" x14ac:dyDescent="0.2">
      <c r="E78" s="9"/>
      <c r="F78" s="9"/>
      <c r="G78" s="9"/>
      <c r="H78" s="9"/>
      <c r="I78" s="9"/>
      <c r="J78" s="9"/>
      <c r="K78" s="9"/>
      <c r="L78" s="9"/>
    </row>
  </sheetData>
  <sheetProtection selectLockedCells="1" selectUnlockedCells="1"/>
  <sortState ref="R4:U9">
    <sortCondition ref="S4:S9"/>
  </sortState>
  <mergeCells count="6">
    <mergeCell ref="B3:B8"/>
    <mergeCell ref="C3:C5"/>
    <mergeCell ref="C6:C8"/>
    <mergeCell ref="B13:B18"/>
    <mergeCell ref="C13:C15"/>
    <mergeCell ref="C16:C18"/>
  </mergeCells>
  <phoneticPr fontId="8" type="noConversion"/>
  <hyperlinks>
    <hyperlink ref="P24" location="ÍNDICE!A1" display="Voltar ao índice"/>
  </hyperlinks>
  <pageMargins left="0.64027777777777772" right="0.44027777777777777" top="1" bottom="1" header="0.51180555555555551" footer="0.51180555555555551"/>
  <pageSetup paperSize="9" scale="56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13.5703125" style="2" customWidth="1"/>
    <col min="3" max="3" width="14.42578125" style="2" customWidth="1"/>
    <col min="4" max="4" width="10.140625" style="2" customWidth="1"/>
    <col min="5" max="17" width="12.7109375" style="2" customWidth="1"/>
    <col min="18" max="16384" width="9.140625" style="2"/>
  </cols>
  <sheetData>
    <row r="1" spans="2:23" ht="29.85" customHeight="1" x14ac:dyDescent="0.2">
      <c r="B1" s="26" t="s">
        <v>54</v>
      </c>
      <c r="F1" s="13"/>
    </row>
    <row r="2" spans="2:23" ht="21.75" customHeight="1" x14ac:dyDescent="0.2">
      <c r="B2" s="3" t="s">
        <v>20</v>
      </c>
      <c r="C2" s="3" t="s">
        <v>2</v>
      </c>
      <c r="D2" s="23" t="s">
        <v>3</v>
      </c>
      <c r="E2" s="65">
        <v>2010</v>
      </c>
      <c r="F2" s="65">
        <v>2011</v>
      </c>
      <c r="G2" s="65">
        <v>2012</v>
      </c>
      <c r="H2" s="65">
        <v>2013</v>
      </c>
      <c r="I2" s="65">
        <v>2014</v>
      </c>
      <c r="J2" s="65">
        <v>2015</v>
      </c>
      <c r="K2" s="65">
        <v>2016</v>
      </c>
      <c r="L2" s="65">
        <v>2017</v>
      </c>
      <c r="M2" s="65">
        <v>2018</v>
      </c>
      <c r="N2" s="65">
        <v>2019</v>
      </c>
      <c r="O2" s="65">
        <v>2020</v>
      </c>
      <c r="P2" s="65">
        <v>2021</v>
      </c>
      <c r="Q2" s="65">
        <v>2022</v>
      </c>
    </row>
    <row r="3" spans="2:23" ht="18" customHeight="1" x14ac:dyDescent="0.2">
      <c r="B3" s="127" t="s">
        <v>77</v>
      </c>
      <c r="C3" s="121" t="s">
        <v>95</v>
      </c>
      <c r="D3" s="104" t="s">
        <v>66</v>
      </c>
      <c r="E3" s="7">
        <v>33562.625</v>
      </c>
      <c r="F3" s="7">
        <v>38043.277999999998</v>
      </c>
      <c r="G3" s="7">
        <v>4388.0680000000002</v>
      </c>
      <c r="H3" s="7">
        <v>4461.0360000000001</v>
      </c>
      <c r="I3" s="7">
        <v>16487.708999999999</v>
      </c>
      <c r="J3" s="7">
        <v>18886.357</v>
      </c>
      <c r="K3" s="7">
        <v>25452.87</v>
      </c>
      <c r="L3" s="7">
        <v>38833.423999999999</v>
      </c>
      <c r="M3" s="7">
        <v>29046.162</v>
      </c>
      <c r="N3" s="7">
        <v>25379.263999999999</v>
      </c>
      <c r="O3" s="7">
        <v>8070.5339999999997</v>
      </c>
      <c r="P3" s="7">
        <v>3045.1509999999998</v>
      </c>
      <c r="Q3" s="7">
        <v>21801.687999999998</v>
      </c>
    </row>
    <row r="4" spans="2:23" ht="18" customHeight="1" x14ac:dyDescent="0.2">
      <c r="B4" s="123"/>
      <c r="C4" s="121"/>
      <c r="D4" s="105" t="s">
        <v>10</v>
      </c>
      <c r="E4" s="61">
        <v>7.3999999999999996E-2</v>
      </c>
      <c r="F4" s="136">
        <v>3.5779999999999998</v>
      </c>
      <c r="G4" s="136">
        <v>0.97499999999999998</v>
      </c>
      <c r="H4" s="136">
        <v>0.72</v>
      </c>
      <c r="I4" s="136">
        <v>10.532999999999999</v>
      </c>
      <c r="J4" s="136">
        <v>8.4600000000000009</v>
      </c>
      <c r="K4" s="136">
        <v>82.308999999999997</v>
      </c>
      <c r="L4" s="136">
        <v>310.53399999999999</v>
      </c>
      <c r="M4" s="136">
        <v>16.071000000000002</v>
      </c>
      <c r="N4" s="136">
        <v>107.96299999999999</v>
      </c>
      <c r="O4" s="136">
        <v>180.84800000000001</v>
      </c>
      <c r="P4" s="136">
        <v>122.286</v>
      </c>
      <c r="Q4" s="136">
        <v>21.933</v>
      </c>
      <c r="V4" s="11"/>
      <c r="W4" s="11"/>
    </row>
    <row r="5" spans="2:23" ht="18" customHeight="1" x14ac:dyDescent="0.2">
      <c r="B5" s="123"/>
      <c r="C5" s="121"/>
      <c r="D5" s="106" t="s">
        <v>11</v>
      </c>
      <c r="E5" s="8">
        <f>SUM(E3:E4)</f>
        <v>33562.699000000001</v>
      </c>
      <c r="F5" s="8">
        <f t="shared" ref="F5" si="0">SUM(F3:F4)</f>
        <v>38046.856</v>
      </c>
      <c r="G5" s="8">
        <f t="shared" ref="G5:L5" si="1">SUM(G3:G4)</f>
        <v>4389.0430000000006</v>
      </c>
      <c r="H5" s="8">
        <f t="shared" si="1"/>
        <v>4461.7560000000003</v>
      </c>
      <c r="I5" s="8">
        <f t="shared" si="1"/>
        <v>16498.241999999998</v>
      </c>
      <c r="J5" s="8">
        <f t="shared" si="1"/>
        <v>18894.816999999999</v>
      </c>
      <c r="K5" s="8">
        <f t="shared" si="1"/>
        <v>25535.179</v>
      </c>
      <c r="L5" s="8">
        <f t="shared" si="1"/>
        <v>39143.957999999999</v>
      </c>
      <c r="M5" s="8">
        <f t="shared" ref="M5:N5" si="2">SUM(M3:M4)</f>
        <v>29062.233</v>
      </c>
      <c r="N5" s="8">
        <f t="shared" si="2"/>
        <v>25487.226999999999</v>
      </c>
      <c r="O5" s="8">
        <f t="shared" ref="O5:P5" si="3">SUM(O3:O4)</f>
        <v>8251.3819999999996</v>
      </c>
      <c r="P5" s="8">
        <f t="shared" si="3"/>
        <v>3167.4369999999999</v>
      </c>
      <c r="Q5" s="8">
        <f t="shared" ref="Q5" si="4">SUM(Q3:Q4)</f>
        <v>21823.620999999999</v>
      </c>
      <c r="V5" s="11"/>
      <c r="W5" s="11"/>
    </row>
    <row r="6" spans="2:23" ht="18" customHeight="1" x14ac:dyDescent="0.2">
      <c r="B6" s="123"/>
      <c r="C6" s="129" t="s">
        <v>96</v>
      </c>
      <c r="D6" s="104" t="s">
        <v>66</v>
      </c>
      <c r="E6" s="7">
        <v>4525.5259999999998</v>
      </c>
      <c r="F6" s="7">
        <v>8234.8230000000003</v>
      </c>
      <c r="G6" s="7">
        <v>1040.7670000000001</v>
      </c>
      <c r="H6" s="7">
        <v>960.85</v>
      </c>
      <c r="I6" s="7">
        <v>2905.4290000000001</v>
      </c>
      <c r="J6" s="7">
        <v>3544.4360000000001</v>
      </c>
      <c r="K6" s="7">
        <v>4413.8090000000002</v>
      </c>
      <c r="L6" s="7">
        <v>6627.9430000000002</v>
      </c>
      <c r="M6" s="7">
        <v>5487.9369999999999</v>
      </c>
      <c r="N6" s="7">
        <v>6055.3389999999999</v>
      </c>
      <c r="O6" s="7">
        <v>1530.9010000000001</v>
      </c>
      <c r="P6" s="7">
        <v>766.06200000000001</v>
      </c>
      <c r="Q6" s="7">
        <v>7333.2790000000005</v>
      </c>
      <c r="V6" s="11"/>
      <c r="W6" s="11"/>
    </row>
    <row r="7" spans="2:23" ht="18" customHeight="1" x14ac:dyDescent="0.2">
      <c r="B7" s="123"/>
      <c r="C7" s="129"/>
      <c r="D7" s="105" t="s">
        <v>10</v>
      </c>
      <c r="E7" s="51">
        <v>0.20300000000000001</v>
      </c>
      <c r="F7" s="7">
        <v>5.3879999999999999</v>
      </c>
      <c r="G7" s="7">
        <v>1.3819999999999999</v>
      </c>
      <c r="H7" s="7">
        <v>0.94899999999999995</v>
      </c>
      <c r="I7" s="7">
        <v>3.2879999999999998</v>
      </c>
      <c r="J7" s="7">
        <v>15.186</v>
      </c>
      <c r="K7" s="7">
        <v>59.420999999999999</v>
      </c>
      <c r="L7" s="7">
        <v>95.442999999999998</v>
      </c>
      <c r="M7" s="7">
        <v>8.577</v>
      </c>
      <c r="N7" s="7">
        <v>33.646999999999998</v>
      </c>
      <c r="O7" s="7">
        <v>54.350999999999999</v>
      </c>
      <c r="P7" s="7">
        <v>39.546999999999997</v>
      </c>
      <c r="Q7" s="7">
        <v>22.427</v>
      </c>
    </row>
    <row r="8" spans="2:23" ht="18" customHeight="1" x14ac:dyDescent="0.2">
      <c r="B8" s="128"/>
      <c r="C8" s="129"/>
      <c r="D8" s="107" t="s">
        <v>11</v>
      </c>
      <c r="E8" s="24">
        <f>SUM(E6:E7)</f>
        <v>4525.7290000000003</v>
      </c>
      <c r="F8" s="24">
        <f t="shared" ref="F8" si="5">SUM(F6:F7)</f>
        <v>8240.2110000000011</v>
      </c>
      <c r="G8" s="24">
        <f t="shared" ref="G8:L8" si="6">SUM(G6:G7)</f>
        <v>1042.1490000000001</v>
      </c>
      <c r="H8" s="24">
        <f t="shared" si="6"/>
        <v>961.79899999999998</v>
      </c>
      <c r="I8" s="24">
        <f t="shared" si="6"/>
        <v>2908.7170000000001</v>
      </c>
      <c r="J8" s="24">
        <f t="shared" si="6"/>
        <v>3559.6220000000003</v>
      </c>
      <c r="K8" s="24">
        <f t="shared" si="6"/>
        <v>4473.2300000000005</v>
      </c>
      <c r="L8" s="24">
        <f t="shared" si="6"/>
        <v>6723.3860000000004</v>
      </c>
      <c r="M8" s="24">
        <f t="shared" ref="M8:N8" si="7">SUM(M6:M7)</f>
        <v>5496.5140000000001</v>
      </c>
      <c r="N8" s="24">
        <f t="shared" si="7"/>
        <v>6088.9859999999999</v>
      </c>
      <c r="O8" s="24">
        <f t="shared" ref="O8:P8" si="8">SUM(O6:O7)</f>
        <v>1585.252</v>
      </c>
      <c r="P8" s="24">
        <f t="shared" si="8"/>
        <v>805.60900000000004</v>
      </c>
      <c r="Q8" s="24">
        <f t="shared" ref="Q8" si="9">SUM(Q6:Q7)</f>
        <v>7355.7060000000001</v>
      </c>
    </row>
    <row r="10" spans="2:23" x14ac:dyDescent="0.2">
      <c r="E10" s="11"/>
      <c r="F10" s="11"/>
      <c r="G10" s="11"/>
    </row>
    <row r="11" spans="2:23" x14ac:dyDescent="0.2">
      <c r="P11" s="13" t="s">
        <v>9</v>
      </c>
    </row>
    <row r="14" spans="2:23" x14ac:dyDescent="0.2">
      <c r="M14" s="11"/>
      <c r="N14" s="11"/>
      <c r="P14" s="11"/>
      <c r="Q14" s="11"/>
    </row>
    <row r="15" spans="2:23" x14ac:dyDescent="0.2">
      <c r="M15" s="11"/>
      <c r="N15" s="11"/>
      <c r="P15" s="11"/>
      <c r="Q15" s="11"/>
    </row>
    <row r="17" spans="5:15" x14ac:dyDescent="0.2">
      <c r="N17" s="11"/>
      <c r="O17" s="11"/>
    </row>
    <row r="18" spans="5:15" x14ac:dyDescent="0.2">
      <c r="N18" s="11"/>
      <c r="O18" s="11"/>
    </row>
    <row r="19" spans="5:15" x14ac:dyDescent="0.2">
      <c r="N19" s="11"/>
      <c r="O19" s="11"/>
    </row>
    <row r="20" spans="5:15" x14ac:dyDescent="0.2">
      <c r="N20" s="11"/>
      <c r="O20" s="11"/>
    </row>
    <row r="21" spans="5:15" x14ac:dyDescent="0.2">
      <c r="N21" s="11"/>
      <c r="O21" s="11"/>
    </row>
    <row r="22" spans="5:15" x14ac:dyDescent="0.2">
      <c r="N22" s="11"/>
      <c r="O22" s="11"/>
    </row>
    <row r="23" spans="5:15" x14ac:dyDescent="0.2">
      <c r="N23" s="11"/>
      <c r="O23" s="11"/>
    </row>
    <row r="24" spans="5:15" x14ac:dyDescent="0.2">
      <c r="N24" s="11"/>
      <c r="O24" s="11"/>
    </row>
    <row r="25" spans="5:15" x14ac:dyDescent="0.2">
      <c r="N25" s="11"/>
      <c r="O25" s="11"/>
    </row>
    <row r="26" spans="5:15" x14ac:dyDescent="0.2">
      <c r="N26" s="11"/>
      <c r="O26" s="11"/>
    </row>
    <row r="27" spans="5:15" x14ac:dyDescent="0.2">
      <c r="N27" s="11"/>
      <c r="O27" s="11"/>
    </row>
    <row r="28" spans="5:15" x14ac:dyDescent="0.2">
      <c r="N28" s="11"/>
      <c r="O28" s="11"/>
    </row>
    <row r="29" spans="5:15" x14ac:dyDescent="0.2">
      <c r="N29" s="11"/>
      <c r="O29" s="11"/>
    </row>
    <row r="30" spans="5:15" x14ac:dyDescent="0.2">
      <c r="N30" s="11"/>
      <c r="O30" s="11"/>
    </row>
    <row r="31" spans="5:15" x14ac:dyDescent="0.2"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5:15" x14ac:dyDescent="0.2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sheetProtection selectLockedCells="1" selectUnlockedCells="1"/>
  <mergeCells count="3">
    <mergeCell ref="B3:B8"/>
    <mergeCell ref="C3:C5"/>
    <mergeCell ref="C6:C8"/>
  </mergeCells>
  <phoneticPr fontId="8" type="noConversion"/>
  <hyperlinks>
    <hyperlink ref="P11" location="ÍNDICE!A1" display="Voltar ao í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E5:F5 G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6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31.140625" style="2" customWidth="1"/>
    <col min="3" max="3" width="13.7109375" style="2" customWidth="1"/>
    <col min="4" max="4" width="13.28515625" style="2" customWidth="1"/>
    <col min="5" max="5" width="4.7109375" style="2" customWidth="1"/>
    <col min="6" max="6" width="31" style="2" customWidth="1"/>
    <col min="7" max="7" width="11.28515625" style="2" customWidth="1"/>
    <col min="8" max="8" width="12.140625" style="2" customWidth="1"/>
    <col min="9" max="9" width="4.7109375" style="2" customWidth="1"/>
    <col min="10" max="10" width="10.28515625" style="2" customWidth="1"/>
    <col min="11" max="11" width="11.5703125" style="2" customWidth="1"/>
    <col min="12" max="12" width="12.85546875" style="2" bestFit="1" customWidth="1"/>
    <col min="13" max="13" width="10.140625" style="2" customWidth="1"/>
    <col min="14" max="16384" width="9.140625" style="2"/>
  </cols>
  <sheetData>
    <row r="1" spans="2:17" ht="29.85" customHeight="1" x14ac:dyDescent="0.2">
      <c r="B1" s="22" t="s">
        <v>44</v>
      </c>
      <c r="L1" s="13"/>
    </row>
    <row r="2" spans="2:17" ht="20.100000000000001" customHeight="1" x14ac:dyDescent="0.2">
      <c r="B2" s="27">
        <v>2021</v>
      </c>
      <c r="F2" s="27">
        <v>2022</v>
      </c>
      <c r="J2" s="48"/>
      <c r="K2" s="17"/>
      <c r="L2" s="17"/>
      <c r="M2" s="17"/>
    </row>
    <row r="3" spans="2:17" ht="30" customHeight="1" x14ac:dyDescent="0.2">
      <c r="B3" s="5"/>
      <c r="C3" s="28" t="s">
        <v>58</v>
      </c>
      <c r="D3" s="28" t="s">
        <v>12</v>
      </c>
      <c r="F3" s="5"/>
      <c r="G3" s="28" t="s">
        <v>58</v>
      </c>
      <c r="H3" s="28" t="s">
        <v>12</v>
      </c>
      <c r="K3" s="49"/>
      <c r="L3" s="49"/>
      <c r="M3" s="17"/>
    </row>
    <row r="4" spans="2:17" ht="15.95" customHeight="1" x14ac:dyDescent="0.2">
      <c r="B4" s="63" t="s">
        <v>13</v>
      </c>
      <c r="C4" s="7">
        <v>2842.7429999999999</v>
      </c>
      <c r="D4" s="7">
        <v>714.17399999999998</v>
      </c>
      <c r="F4" s="63" t="s">
        <v>13</v>
      </c>
      <c r="G4" s="7">
        <v>21801.106</v>
      </c>
      <c r="H4" s="7">
        <v>7329.0330000000004</v>
      </c>
      <c r="K4" s="6"/>
      <c r="M4" s="17"/>
      <c r="Q4" s="14"/>
    </row>
    <row r="5" spans="2:17" ht="15.95" customHeight="1" x14ac:dyDescent="0.2">
      <c r="B5" s="64" t="s">
        <v>88</v>
      </c>
      <c r="C5" s="12">
        <v>201.65600000000001</v>
      </c>
      <c r="D5" s="12">
        <v>47.314999999999998</v>
      </c>
      <c r="F5" s="64" t="s">
        <v>83</v>
      </c>
      <c r="G5" s="12">
        <v>20.274000000000001</v>
      </c>
      <c r="H5" s="12">
        <v>10.332000000000001</v>
      </c>
      <c r="K5" s="6"/>
      <c r="M5" s="17"/>
    </row>
    <row r="6" spans="2:17" ht="15.95" customHeight="1" x14ac:dyDescent="0.2">
      <c r="B6" s="63" t="s">
        <v>83</v>
      </c>
      <c r="C6" s="51">
        <v>119.05200000000001</v>
      </c>
      <c r="D6" s="7">
        <v>32.585999999999999</v>
      </c>
      <c r="F6" s="63" t="s">
        <v>103</v>
      </c>
      <c r="G6" s="7">
        <v>1.32</v>
      </c>
      <c r="H6" s="7">
        <v>9.891</v>
      </c>
      <c r="K6" s="6"/>
      <c r="L6" s="6"/>
      <c r="M6" s="17"/>
    </row>
    <row r="7" spans="2:17" ht="15.95" customHeight="1" x14ac:dyDescent="0.2">
      <c r="B7" s="64" t="s">
        <v>14</v>
      </c>
      <c r="C7" s="40">
        <v>0.58799999999999997</v>
      </c>
      <c r="D7" s="12">
        <v>3.714</v>
      </c>
      <c r="F7" s="64" t="s">
        <v>14</v>
      </c>
      <c r="G7" s="40">
        <v>0.35799999999999998</v>
      </c>
      <c r="H7" s="12">
        <v>3.1219999999999999</v>
      </c>
      <c r="K7" s="6"/>
    </row>
    <row r="8" spans="2:17" ht="15.95" customHeight="1" x14ac:dyDescent="0.2">
      <c r="B8" s="63" t="s">
        <v>61</v>
      </c>
      <c r="C8" s="7">
        <f>C9-SUM(C4:C7)</f>
        <v>3.3979999999992287</v>
      </c>
      <c r="D8" s="7">
        <f>D9-SUM(D4:D7)</f>
        <v>7.8200000000001637</v>
      </c>
      <c r="F8" s="63" t="s">
        <v>61</v>
      </c>
      <c r="G8" s="7">
        <f>G9-SUM(G4:G7)</f>
        <v>0.56299999999828287</v>
      </c>
      <c r="H8" s="7">
        <f>H9-SUM(H4:H7)</f>
        <v>3.3280000000013388</v>
      </c>
      <c r="K8" s="6"/>
      <c r="L8" s="6"/>
      <c r="M8" s="17"/>
    </row>
    <row r="9" spans="2:17" ht="20.100000000000001" customHeight="1" x14ac:dyDescent="0.2">
      <c r="B9" s="52" t="s">
        <v>23</v>
      </c>
      <c r="C9" s="68">
        <v>3167.4369999999994</v>
      </c>
      <c r="D9" s="68">
        <v>805.60900000000026</v>
      </c>
      <c r="F9" s="52" t="s">
        <v>23</v>
      </c>
      <c r="G9" s="68">
        <v>21823.620999999999</v>
      </c>
      <c r="H9" s="68">
        <v>7355.7060000000019</v>
      </c>
      <c r="J9" s="6"/>
      <c r="K9" s="6"/>
      <c r="L9" s="6"/>
    </row>
    <row r="10" spans="2:17" ht="30" customHeight="1" x14ac:dyDescent="0.2">
      <c r="J10" s="6"/>
      <c r="K10" s="6"/>
      <c r="L10" s="14"/>
      <c r="M10" s="76"/>
    </row>
    <row r="11" spans="2:17" ht="21.95" customHeight="1" x14ac:dyDescent="0.2">
      <c r="B11" s="22" t="s">
        <v>59</v>
      </c>
      <c r="H11" s="13"/>
      <c r="I11" s="14"/>
      <c r="J11" s="76"/>
      <c r="K11" s="79"/>
      <c r="L11" s="14"/>
      <c r="M11" s="14"/>
    </row>
    <row r="12" spans="2:17" ht="20.100000000000001" customHeight="1" x14ac:dyDescent="0.2">
      <c r="B12" s="27">
        <v>2021</v>
      </c>
      <c r="F12" s="27">
        <v>2022</v>
      </c>
      <c r="I12" s="14"/>
      <c r="J12" s="14"/>
      <c r="K12" s="79"/>
      <c r="L12" s="6"/>
      <c r="M12" s="14"/>
    </row>
    <row r="13" spans="2:17" ht="30" customHeight="1" x14ac:dyDescent="0.2">
      <c r="B13" s="5"/>
      <c r="C13" s="28" t="s">
        <v>58</v>
      </c>
      <c r="D13" s="28" t="s">
        <v>12</v>
      </c>
      <c r="F13" s="5"/>
      <c r="G13" s="28" t="s">
        <v>58</v>
      </c>
      <c r="H13" s="28" t="s">
        <v>12</v>
      </c>
      <c r="I13" s="14"/>
      <c r="J13" s="14"/>
      <c r="K13" s="79"/>
      <c r="L13" s="6"/>
      <c r="M13" s="14"/>
    </row>
    <row r="14" spans="2:17" ht="15.95" customHeight="1" x14ac:dyDescent="0.2">
      <c r="B14" s="63" t="s">
        <v>13</v>
      </c>
      <c r="C14" s="7">
        <v>148120.50700000001</v>
      </c>
      <c r="D14" s="7">
        <v>32029.025000000001</v>
      </c>
      <c r="F14" s="63" t="s">
        <v>22</v>
      </c>
      <c r="G14" s="7">
        <v>157114.61199999999</v>
      </c>
      <c r="H14" s="7">
        <v>48693.837</v>
      </c>
      <c r="I14" s="14"/>
      <c r="J14" s="14"/>
      <c r="K14" s="79"/>
      <c r="L14" s="14"/>
      <c r="M14" s="14"/>
    </row>
    <row r="15" spans="2:17" ht="15.95" customHeight="1" x14ac:dyDescent="0.2">
      <c r="B15" s="64" t="s">
        <v>102</v>
      </c>
      <c r="C15" s="12">
        <v>131998.04800000001</v>
      </c>
      <c r="D15" s="12">
        <v>28030.523000000001</v>
      </c>
      <c r="F15" s="64" t="s">
        <v>102</v>
      </c>
      <c r="G15" s="12">
        <v>100462.42</v>
      </c>
      <c r="H15" s="12">
        <v>35692.802000000003</v>
      </c>
      <c r="I15" s="14"/>
      <c r="K15" s="79"/>
      <c r="M15" s="17"/>
    </row>
    <row r="16" spans="2:17" ht="15.95" customHeight="1" x14ac:dyDescent="0.2">
      <c r="B16" s="63" t="s">
        <v>14</v>
      </c>
      <c r="C16" s="6">
        <v>53358.190999999999</v>
      </c>
      <c r="D16" s="6">
        <v>13524.563</v>
      </c>
      <c r="E16" s="17"/>
      <c r="F16" s="63" t="s">
        <v>14</v>
      </c>
      <c r="G16" s="6">
        <v>62666.478999999999</v>
      </c>
      <c r="H16" s="6">
        <v>21963.035</v>
      </c>
      <c r="I16" s="14"/>
    </row>
    <row r="17" spans="2:13" ht="15.95" customHeight="1" x14ac:dyDescent="0.2">
      <c r="B17" s="64" t="s">
        <v>22</v>
      </c>
      <c r="C17" s="12">
        <v>41313.296999999999</v>
      </c>
      <c r="D17" s="12">
        <v>11910.103999999999</v>
      </c>
      <c r="F17" s="64" t="s">
        <v>13</v>
      </c>
      <c r="G17" s="12">
        <v>52039.766000000003</v>
      </c>
      <c r="H17" s="12">
        <v>18001.518</v>
      </c>
      <c r="I17" s="14"/>
      <c r="L17" s="6"/>
    </row>
    <row r="18" spans="2:13" ht="15.95" customHeight="1" x14ac:dyDescent="0.2">
      <c r="B18" s="63" t="s">
        <v>87</v>
      </c>
      <c r="C18" s="6">
        <v>11741.888000000001</v>
      </c>
      <c r="D18" s="6">
        <v>2610.049</v>
      </c>
      <c r="E18" s="17"/>
      <c r="F18" s="63" t="s">
        <v>100</v>
      </c>
      <c r="G18" s="6">
        <v>24100.199000000001</v>
      </c>
      <c r="H18" s="6">
        <v>7907.2910000000002</v>
      </c>
      <c r="I18" s="14"/>
      <c r="K18" s="6"/>
      <c r="M18" s="17"/>
    </row>
    <row r="19" spans="2:13" ht="15.95" customHeight="1" x14ac:dyDescent="0.2">
      <c r="B19" s="64" t="s">
        <v>82</v>
      </c>
      <c r="C19" s="12">
        <v>6114.03</v>
      </c>
      <c r="D19" s="12">
        <v>1258.4949999999999</v>
      </c>
      <c r="F19" s="64" t="s">
        <v>101</v>
      </c>
      <c r="G19" s="12">
        <v>8520.7180000000008</v>
      </c>
      <c r="H19" s="12">
        <v>2644.2950000000001</v>
      </c>
      <c r="I19" s="14"/>
      <c r="L19" s="49"/>
      <c r="M19" s="17"/>
    </row>
    <row r="20" spans="2:13" ht="15.95" customHeight="1" x14ac:dyDescent="0.2">
      <c r="B20" s="63" t="s">
        <v>60</v>
      </c>
      <c r="C20" s="7">
        <v>58.665999999999997</v>
      </c>
      <c r="D20" s="7">
        <v>45.798999999999999</v>
      </c>
      <c r="F20" s="63" t="s">
        <v>98</v>
      </c>
      <c r="G20" s="7">
        <v>5397.0330000000004</v>
      </c>
      <c r="H20" s="7">
        <v>1732.018</v>
      </c>
      <c r="I20" s="14"/>
      <c r="L20" s="6"/>
      <c r="M20" s="17"/>
    </row>
    <row r="21" spans="2:13" ht="15.95" customHeight="1" x14ac:dyDescent="0.2">
      <c r="B21" s="64" t="s">
        <v>86</v>
      </c>
      <c r="C21" s="12">
        <v>1.8</v>
      </c>
      <c r="D21" s="12">
        <v>5.7960000000000003</v>
      </c>
      <c r="F21" s="64" t="s">
        <v>99</v>
      </c>
      <c r="G21" s="12">
        <v>4375.2299999999996</v>
      </c>
      <c r="H21" s="12">
        <v>1402.873</v>
      </c>
      <c r="I21" s="14"/>
    </row>
    <row r="22" spans="2:13" ht="15.95" customHeight="1" x14ac:dyDescent="0.2">
      <c r="B22" s="63" t="s">
        <v>61</v>
      </c>
      <c r="C22" s="7">
        <f>C23-SUM(C14:C21)</f>
        <v>36.728999999992084</v>
      </c>
      <c r="D22" s="7">
        <f>D23-SUM(D14:D21)</f>
        <v>13.248999999996158</v>
      </c>
      <c r="F22" s="63" t="s">
        <v>61</v>
      </c>
      <c r="G22" s="7">
        <f>G23-SUM(G14:G21)</f>
        <v>142.30400000000373</v>
      </c>
      <c r="H22" s="7">
        <f>H23-SUM(H14:H21)</f>
        <v>276.19099999999162</v>
      </c>
      <c r="I22" s="14"/>
      <c r="L22" s="49"/>
      <c r="M22" s="17"/>
    </row>
    <row r="23" spans="2:13" ht="20.100000000000001" customHeight="1" x14ac:dyDescent="0.2">
      <c r="B23" s="52" t="s">
        <v>23</v>
      </c>
      <c r="C23" s="68">
        <v>392743.15600000008</v>
      </c>
      <c r="D23" s="68">
        <v>89427.602999999988</v>
      </c>
      <c r="F23" s="52" t="s">
        <v>23</v>
      </c>
      <c r="G23" s="68">
        <v>414818.761</v>
      </c>
      <c r="H23" s="68">
        <v>138313.86000000002</v>
      </c>
      <c r="I23" s="14"/>
      <c r="K23" s="6"/>
    </row>
    <row r="24" spans="2:13" x14ac:dyDescent="0.2">
      <c r="G24" s="14"/>
      <c r="H24" s="14"/>
      <c r="I24" s="14"/>
      <c r="K24" s="6"/>
      <c r="M24" s="17"/>
    </row>
    <row r="25" spans="2:13" x14ac:dyDescent="0.2">
      <c r="G25" s="14"/>
      <c r="I25" s="14"/>
      <c r="J25" s="17"/>
      <c r="L25" s="6"/>
      <c r="M25" s="17"/>
    </row>
    <row r="26" spans="2:13" x14ac:dyDescent="0.2">
      <c r="F26" s="79"/>
      <c r="G26" s="14"/>
      <c r="H26" s="13" t="s">
        <v>9</v>
      </c>
      <c r="I26" s="14"/>
      <c r="M26" s="17"/>
    </row>
    <row r="27" spans="2:13" x14ac:dyDescent="0.2">
      <c r="F27" s="80"/>
      <c r="G27" s="14"/>
      <c r="H27" s="14"/>
      <c r="I27" s="14"/>
      <c r="L27" s="6"/>
      <c r="M27" s="17"/>
    </row>
    <row r="28" spans="2:13" x14ac:dyDescent="0.2">
      <c r="F28" s="80"/>
      <c r="G28" s="14"/>
      <c r="H28" s="14"/>
      <c r="I28" s="14"/>
      <c r="J28" s="17"/>
      <c r="L28" s="6"/>
      <c r="M28" s="17"/>
    </row>
    <row r="29" spans="2:13" x14ac:dyDescent="0.2">
      <c r="F29" s="79"/>
      <c r="G29" s="14"/>
      <c r="H29" s="14"/>
      <c r="I29" s="14"/>
    </row>
    <row r="30" spans="2:13" x14ac:dyDescent="0.2">
      <c r="F30" s="79"/>
      <c r="G30" s="14"/>
      <c r="H30" s="14"/>
      <c r="I30" s="14"/>
      <c r="M30" s="17"/>
    </row>
    <row r="31" spans="2:13" x14ac:dyDescent="0.2">
      <c r="F31" s="6"/>
      <c r="G31" s="14"/>
      <c r="H31" s="14"/>
      <c r="I31" s="14"/>
      <c r="K31" s="6"/>
    </row>
    <row r="32" spans="2:13" x14ac:dyDescent="0.2">
      <c r="G32" s="14"/>
      <c r="H32" s="14"/>
      <c r="I32" s="14"/>
    </row>
    <row r="33" spans="7:13" x14ac:dyDescent="0.2">
      <c r="G33" s="14"/>
      <c r="H33" s="14"/>
      <c r="I33" s="14"/>
      <c r="M33" s="17"/>
    </row>
    <row r="34" spans="7:13" x14ac:dyDescent="0.2">
      <c r="G34" s="14"/>
      <c r="H34" s="14"/>
      <c r="I34" s="14"/>
      <c r="J34" s="14"/>
      <c r="L34" s="6"/>
      <c r="M34" s="17"/>
    </row>
    <row r="35" spans="7:13" x14ac:dyDescent="0.2">
      <c r="G35" s="14"/>
      <c r="H35" s="14"/>
      <c r="I35" s="14"/>
      <c r="J35" s="14"/>
      <c r="L35" s="53"/>
      <c r="M35" s="17"/>
    </row>
    <row r="36" spans="7:13" x14ac:dyDescent="0.2">
      <c r="G36" s="14"/>
      <c r="H36" s="14"/>
      <c r="I36" s="14"/>
      <c r="J36" s="14"/>
      <c r="L36" s="6"/>
      <c r="M36" s="17"/>
    </row>
    <row r="37" spans="7:13" x14ac:dyDescent="0.2">
      <c r="G37" s="14"/>
      <c r="H37" s="14"/>
      <c r="I37" s="14"/>
      <c r="M37" s="17"/>
    </row>
    <row r="38" spans="7:13" x14ac:dyDescent="0.2">
      <c r="G38" s="14"/>
      <c r="H38" s="14"/>
      <c r="I38" s="14"/>
    </row>
    <row r="39" spans="7:13" x14ac:dyDescent="0.2">
      <c r="G39" s="14"/>
      <c r="H39" s="14"/>
      <c r="I39" s="14"/>
    </row>
    <row r="40" spans="7:13" x14ac:dyDescent="0.2">
      <c r="G40" s="14"/>
      <c r="H40" s="14"/>
      <c r="I40" s="14"/>
    </row>
    <row r="41" spans="7:13" x14ac:dyDescent="0.2">
      <c r="G41" s="14"/>
      <c r="H41" s="14"/>
      <c r="I41" s="14"/>
    </row>
    <row r="42" spans="7:13" x14ac:dyDescent="0.2">
      <c r="G42" s="14"/>
      <c r="H42" s="14"/>
      <c r="I42" s="14"/>
    </row>
    <row r="43" spans="7:13" x14ac:dyDescent="0.2">
      <c r="G43" s="14"/>
      <c r="H43" s="14"/>
      <c r="I43" s="14"/>
    </row>
    <row r="44" spans="7:13" x14ac:dyDescent="0.2">
      <c r="G44" s="14"/>
      <c r="H44" s="14"/>
      <c r="I44" s="14"/>
    </row>
    <row r="45" spans="7:13" x14ac:dyDescent="0.2">
      <c r="G45" s="14"/>
      <c r="H45" s="14"/>
      <c r="I45" s="14"/>
    </row>
    <row r="46" spans="7:13" x14ac:dyDescent="0.2">
      <c r="G46" s="14"/>
      <c r="H46" s="14"/>
      <c r="I46" s="14"/>
    </row>
    <row r="47" spans="7:13" x14ac:dyDescent="0.2">
      <c r="G47" s="14"/>
      <c r="H47" s="14"/>
      <c r="I47" s="14"/>
    </row>
    <row r="48" spans="7:13" x14ac:dyDescent="0.2">
      <c r="G48" s="14"/>
      <c r="H48" s="14"/>
      <c r="I48" s="14"/>
    </row>
    <row r="49" spans="7:9" x14ac:dyDescent="0.2">
      <c r="G49" s="14"/>
      <c r="H49" s="14"/>
      <c r="I49" s="14"/>
    </row>
    <row r="50" spans="7:9" x14ac:dyDescent="0.2">
      <c r="G50" s="14"/>
      <c r="H50" s="14"/>
      <c r="I50" s="14"/>
    </row>
    <row r="51" spans="7:9" x14ac:dyDescent="0.2">
      <c r="G51" s="14"/>
      <c r="H51" s="14"/>
      <c r="I51" s="14"/>
    </row>
    <row r="52" spans="7:9" x14ac:dyDescent="0.2">
      <c r="G52" s="14"/>
      <c r="H52" s="14"/>
      <c r="I52" s="14"/>
    </row>
    <row r="53" spans="7:9" x14ac:dyDescent="0.2">
      <c r="G53" s="14"/>
      <c r="H53" s="14"/>
      <c r="I53" s="14"/>
    </row>
    <row r="54" spans="7:9" x14ac:dyDescent="0.2">
      <c r="G54" s="14"/>
      <c r="H54" s="14"/>
      <c r="I54" s="14"/>
    </row>
    <row r="55" spans="7:9" x14ac:dyDescent="0.2">
      <c r="G55" s="14"/>
      <c r="H55" s="14"/>
      <c r="I55" s="14"/>
    </row>
    <row r="56" spans="7:9" x14ac:dyDescent="0.2">
      <c r="G56" s="14"/>
      <c r="H56" s="14"/>
      <c r="I56" s="14"/>
    </row>
    <row r="57" spans="7:9" x14ac:dyDescent="0.2">
      <c r="G57" s="14"/>
      <c r="H57" s="14"/>
      <c r="I57" s="14"/>
    </row>
    <row r="58" spans="7:9" x14ac:dyDescent="0.2">
      <c r="G58" s="14"/>
      <c r="H58" s="14"/>
      <c r="I58" s="14"/>
    </row>
    <row r="59" spans="7:9" x14ac:dyDescent="0.2">
      <c r="G59" s="14"/>
      <c r="H59" s="14"/>
      <c r="I59" s="14"/>
    </row>
    <row r="60" spans="7:9" x14ac:dyDescent="0.2">
      <c r="G60" s="14"/>
      <c r="H60" s="14"/>
      <c r="I60" s="14"/>
    </row>
    <row r="61" spans="7:9" x14ac:dyDescent="0.2">
      <c r="G61" s="14"/>
      <c r="H61" s="14"/>
      <c r="I61" s="14"/>
    </row>
    <row r="62" spans="7:9" x14ac:dyDescent="0.2">
      <c r="G62" s="14"/>
      <c r="H62" s="14"/>
      <c r="I62" s="14"/>
    </row>
    <row r="63" spans="7:9" x14ac:dyDescent="0.2">
      <c r="G63" s="14"/>
      <c r="H63" s="14"/>
      <c r="I63" s="14"/>
    </row>
    <row r="64" spans="7:9" x14ac:dyDescent="0.2">
      <c r="G64" s="14"/>
      <c r="H64" s="14"/>
      <c r="I64" s="14"/>
    </row>
    <row r="65" spans="7:9" x14ac:dyDescent="0.2">
      <c r="G65" s="14"/>
      <c r="H65" s="14"/>
      <c r="I65" s="14"/>
    </row>
    <row r="66" spans="7:9" x14ac:dyDescent="0.2">
      <c r="G66" s="14"/>
      <c r="H66" s="14"/>
      <c r="I66" s="14"/>
    </row>
    <row r="67" spans="7:9" x14ac:dyDescent="0.2">
      <c r="G67" s="14"/>
      <c r="H67" s="14"/>
      <c r="I67" s="14"/>
    </row>
    <row r="68" spans="7:9" x14ac:dyDescent="0.2">
      <c r="G68" s="14"/>
      <c r="H68" s="14"/>
      <c r="I68" s="14"/>
    </row>
    <row r="69" spans="7:9" x14ac:dyDescent="0.2">
      <c r="G69" s="14"/>
      <c r="H69" s="14"/>
      <c r="I69" s="14"/>
    </row>
    <row r="70" spans="7:9" x14ac:dyDescent="0.2">
      <c r="G70" s="14"/>
      <c r="H70" s="14"/>
      <c r="I70" s="14"/>
    </row>
    <row r="71" spans="7:9" x14ac:dyDescent="0.2">
      <c r="G71" s="14"/>
      <c r="H71" s="14"/>
      <c r="I71" s="14"/>
    </row>
    <row r="72" spans="7:9" x14ac:dyDescent="0.2">
      <c r="G72" s="14"/>
      <c r="H72" s="14"/>
      <c r="I72" s="14"/>
    </row>
    <row r="73" spans="7:9" x14ac:dyDescent="0.2">
      <c r="G73" s="14"/>
      <c r="H73" s="14"/>
      <c r="I73" s="14"/>
    </row>
    <row r="74" spans="7:9" x14ac:dyDescent="0.2">
      <c r="G74" s="14"/>
      <c r="H74" s="14"/>
      <c r="I74" s="14"/>
    </row>
    <row r="75" spans="7:9" x14ac:dyDescent="0.2">
      <c r="G75" s="14"/>
      <c r="H75" s="14"/>
      <c r="I75" s="14"/>
    </row>
    <row r="76" spans="7:9" x14ac:dyDescent="0.2">
      <c r="G76" s="14"/>
      <c r="H76" s="14"/>
      <c r="I76" s="14"/>
    </row>
    <row r="77" spans="7:9" x14ac:dyDescent="0.2">
      <c r="G77" s="14"/>
      <c r="H77" s="14"/>
      <c r="I77" s="14"/>
    </row>
    <row r="78" spans="7:9" x14ac:dyDescent="0.2">
      <c r="G78" s="14"/>
      <c r="H78" s="14"/>
      <c r="I78" s="14"/>
    </row>
    <row r="79" spans="7:9" x14ac:dyDescent="0.2">
      <c r="G79" s="14"/>
      <c r="H79" s="14"/>
      <c r="I79" s="14"/>
    </row>
    <row r="80" spans="7:9" x14ac:dyDescent="0.2">
      <c r="G80" s="14"/>
      <c r="H80" s="14"/>
      <c r="I80" s="14"/>
    </row>
    <row r="81" spans="7:9" x14ac:dyDescent="0.2">
      <c r="G81" s="14"/>
      <c r="H81" s="14"/>
      <c r="I81" s="14"/>
    </row>
    <row r="82" spans="7:9" x14ac:dyDescent="0.2">
      <c r="G82" s="14"/>
      <c r="H82" s="14"/>
      <c r="I82" s="14"/>
    </row>
    <row r="83" spans="7:9" x14ac:dyDescent="0.2">
      <c r="G83" s="14"/>
      <c r="H83" s="14"/>
      <c r="I83" s="14"/>
    </row>
    <row r="84" spans="7:9" x14ac:dyDescent="0.2">
      <c r="G84" s="14"/>
      <c r="H84" s="14"/>
      <c r="I84" s="14"/>
    </row>
    <row r="85" spans="7:9" x14ac:dyDescent="0.2">
      <c r="G85" s="14"/>
      <c r="H85" s="14"/>
      <c r="I85" s="14"/>
    </row>
    <row r="86" spans="7:9" x14ac:dyDescent="0.2">
      <c r="G86" s="14"/>
      <c r="H86" s="14"/>
      <c r="I86" s="14"/>
    </row>
    <row r="87" spans="7:9" x14ac:dyDescent="0.2">
      <c r="G87" s="14"/>
      <c r="H87" s="14"/>
      <c r="I87" s="14"/>
    </row>
    <row r="88" spans="7:9" x14ac:dyDescent="0.2">
      <c r="G88" s="14"/>
      <c r="H88" s="14"/>
      <c r="I88" s="14"/>
    </row>
    <row r="89" spans="7:9" x14ac:dyDescent="0.2">
      <c r="G89" s="14"/>
      <c r="H89" s="14"/>
      <c r="I89" s="14"/>
    </row>
    <row r="90" spans="7:9" x14ac:dyDescent="0.2">
      <c r="G90" s="14"/>
      <c r="H90" s="14"/>
      <c r="I90" s="14"/>
    </row>
    <row r="91" spans="7:9" x14ac:dyDescent="0.2">
      <c r="G91" s="14"/>
      <c r="H91" s="14"/>
    </row>
    <row r="92" spans="7:9" x14ac:dyDescent="0.2">
      <c r="G92" s="14"/>
      <c r="H92" s="14"/>
    </row>
    <row r="93" spans="7:9" x14ac:dyDescent="0.2">
      <c r="G93" s="14"/>
      <c r="H93" s="14"/>
    </row>
    <row r="94" spans="7:9" x14ac:dyDescent="0.2">
      <c r="G94" s="14"/>
      <c r="H94" s="14"/>
    </row>
    <row r="95" spans="7:9" x14ac:dyDescent="0.2">
      <c r="G95" s="14"/>
      <c r="H95" s="14"/>
    </row>
    <row r="96" spans="7:9" x14ac:dyDescent="0.2">
      <c r="G96" s="14"/>
      <c r="H96" s="14"/>
    </row>
    <row r="97" spans="7:8" x14ac:dyDescent="0.2">
      <c r="G97" s="14"/>
      <c r="H97" s="14"/>
    </row>
    <row r="98" spans="7:8" x14ac:dyDescent="0.2">
      <c r="G98" s="14"/>
      <c r="H98" s="14"/>
    </row>
    <row r="99" spans="7:8" x14ac:dyDescent="0.2">
      <c r="G99" s="14"/>
      <c r="H99" s="14"/>
    </row>
    <row r="100" spans="7:8" x14ac:dyDescent="0.2">
      <c r="G100" s="14"/>
      <c r="H100" s="14"/>
    </row>
    <row r="101" spans="7:8" x14ac:dyDescent="0.2">
      <c r="G101" s="14"/>
      <c r="H101" s="14"/>
    </row>
    <row r="102" spans="7:8" x14ac:dyDescent="0.2">
      <c r="G102" s="14"/>
      <c r="H102" s="14"/>
    </row>
    <row r="103" spans="7:8" x14ac:dyDescent="0.2">
      <c r="G103" s="14"/>
      <c r="H103" s="14"/>
    </row>
    <row r="104" spans="7:8" x14ac:dyDescent="0.2">
      <c r="G104" s="14"/>
      <c r="H104" s="14"/>
    </row>
    <row r="105" spans="7:8" x14ac:dyDescent="0.2">
      <c r="G105" s="14"/>
      <c r="H105" s="14"/>
    </row>
    <row r="106" spans="7:8" x14ac:dyDescent="0.2">
      <c r="G106" s="14"/>
      <c r="H106" s="14"/>
    </row>
    <row r="107" spans="7:8" x14ac:dyDescent="0.2">
      <c r="G107" s="14"/>
      <c r="H107" s="14"/>
    </row>
    <row r="108" spans="7:8" x14ac:dyDescent="0.2">
      <c r="G108" s="14"/>
      <c r="H108" s="14"/>
    </row>
    <row r="109" spans="7:8" x14ac:dyDescent="0.2">
      <c r="G109" s="14"/>
      <c r="H109" s="14"/>
    </row>
    <row r="110" spans="7:8" x14ac:dyDescent="0.2">
      <c r="G110" s="14"/>
      <c r="H110" s="14"/>
    </row>
    <row r="111" spans="7:8" x14ac:dyDescent="0.2">
      <c r="G111" s="14"/>
      <c r="H111" s="14"/>
    </row>
    <row r="112" spans="7:8" x14ac:dyDescent="0.2">
      <c r="G112" s="14"/>
      <c r="H112" s="14"/>
    </row>
    <row r="113" spans="7:8" x14ac:dyDescent="0.2">
      <c r="G113" s="14"/>
      <c r="H113" s="14"/>
    </row>
    <row r="114" spans="7:8" x14ac:dyDescent="0.2">
      <c r="G114" s="14"/>
      <c r="H114" s="14"/>
    </row>
    <row r="115" spans="7:8" x14ac:dyDescent="0.2">
      <c r="G115" s="14"/>
      <c r="H115" s="14"/>
    </row>
    <row r="116" spans="7:8" x14ac:dyDescent="0.2">
      <c r="G116" s="14"/>
      <c r="H116" s="14"/>
    </row>
    <row r="117" spans="7:8" x14ac:dyDescent="0.2">
      <c r="G117" s="14"/>
      <c r="H117" s="14"/>
    </row>
    <row r="118" spans="7:8" x14ac:dyDescent="0.2">
      <c r="G118" s="14"/>
      <c r="H118" s="14"/>
    </row>
    <row r="119" spans="7:8" x14ac:dyDescent="0.2">
      <c r="G119" s="14"/>
      <c r="H119" s="14"/>
    </row>
    <row r="120" spans="7:8" x14ac:dyDescent="0.2">
      <c r="G120" s="14"/>
      <c r="H120" s="14"/>
    </row>
    <row r="121" spans="7:8" x14ac:dyDescent="0.2">
      <c r="G121" s="14"/>
      <c r="H121" s="14"/>
    </row>
    <row r="122" spans="7:8" x14ac:dyDescent="0.2">
      <c r="G122" s="14"/>
      <c r="H122" s="14"/>
    </row>
    <row r="123" spans="7:8" x14ac:dyDescent="0.2">
      <c r="G123" s="14"/>
      <c r="H123" s="14"/>
    </row>
    <row r="124" spans="7:8" x14ac:dyDescent="0.2">
      <c r="G124" s="14"/>
      <c r="H124" s="14"/>
    </row>
    <row r="125" spans="7:8" x14ac:dyDescent="0.2">
      <c r="G125" s="14"/>
      <c r="H125" s="14"/>
    </row>
    <row r="126" spans="7:8" x14ac:dyDescent="0.2">
      <c r="G126" s="14"/>
      <c r="H126" s="14"/>
    </row>
    <row r="127" spans="7:8" x14ac:dyDescent="0.2">
      <c r="G127" s="14"/>
      <c r="H127" s="14"/>
    </row>
    <row r="128" spans="7:8" x14ac:dyDescent="0.2">
      <c r="G128" s="14"/>
      <c r="H128" s="14"/>
    </row>
    <row r="129" spans="7:8" x14ac:dyDescent="0.2">
      <c r="G129" s="14"/>
      <c r="H129" s="14"/>
    </row>
    <row r="130" spans="7:8" x14ac:dyDescent="0.2">
      <c r="G130" s="14"/>
      <c r="H130" s="14"/>
    </row>
    <row r="131" spans="7:8" x14ac:dyDescent="0.2">
      <c r="G131" s="14"/>
      <c r="H131" s="14"/>
    </row>
    <row r="132" spans="7:8" x14ac:dyDescent="0.2">
      <c r="G132" s="14"/>
      <c r="H132" s="14"/>
    </row>
    <row r="133" spans="7:8" x14ac:dyDescent="0.2">
      <c r="G133" s="14"/>
      <c r="H133" s="14"/>
    </row>
    <row r="134" spans="7:8" x14ac:dyDescent="0.2">
      <c r="G134" s="14"/>
      <c r="H134" s="14"/>
    </row>
    <row r="135" spans="7:8" x14ac:dyDescent="0.2">
      <c r="G135" s="14"/>
      <c r="H135" s="14"/>
    </row>
    <row r="136" spans="7:8" x14ac:dyDescent="0.2">
      <c r="G136" s="14"/>
      <c r="H136" s="14"/>
    </row>
  </sheetData>
  <sheetProtection selectLockedCells="1" selectUnlockedCells="1"/>
  <sortState ref="L23:N36">
    <sortCondition descending="1" ref="N23:N36"/>
  </sortState>
  <phoneticPr fontId="8" type="noConversion"/>
  <hyperlinks>
    <hyperlink ref="H26" location="ÍNDICE!A1" display="Voltar ao í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19.42578125" style="2" customWidth="1"/>
    <col min="3" max="3" width="12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20" t="s">
        <v>46</v>
      </c>
    </row>
    <row r="2" spans="2:16" ht="21.95" customHeight="1" x14ac:dyDescent="0.2">
      <c r="B2" s="4" t="s">
        <v>15</v>
      </c>
      <c r="C2" s="15" t="s">
        <v>2</v>
      </c>
      <c r="D2" s="21" t="s">
        <v>19</v>
      </c>
      <c r="E2" s="21" t="s">
        <v>38</v>
      </c>
      <c r="F2" s="21">
        <v>2012</v>
      </c>
      <c r="G2" s="21" t="s">
        <v>63</v>
      </c>
      <c r="H2" s="21" t="s">
        <v>67</v>
      </c>
      <c r="I2" s="21">
        <v>2015</v>
      </c>
      <c r="J2" s="21" t="s">
        <v>70</v>
      </c>
      <c r="K2" s="21" t="s">
        <v>76</v>
      </c>
      <c r="L2" s="21" t="s">
        <v>78</v>
      </c>
      <c r="M2" s="21">
        <v>2019</v>
      </c>
      <c r="N2" s="21">
        <v>2020</v>
      </c>
      <c r="O2" s="21">
        <v>2021</v>
      </c>
      <c r="P2" s="21">
        <v>2022</v>
      </c>
    </row>
    <row r="3" spans="2:16" ht="21.95" customHeight="1" x14ac:dyDescent="0.2">
      <c r="B3" s="130" t="s">
        <v>50</v>
      </c>
      <c r="C3" s="102" t="s">
        <v>16</v>
      </c>
      <c r="D3" s="6">
        <v>20224</v>
      </c>
      <c r="E3" s="6">
        <v>16627</v>
      </c>
      <c r="F3" s="6">
        <v>18342</v>
      </c>
      <c r="G3" s="6">
        <v>18383</v>
      </c>
      <c r="H3" s="6">
        <v>17165</v>
      </c>
      <c r="I3" s="6">
        <v>21170</v>
      </c>
      <c r="J3" s="6">
        <v>20622</v>
      </c>
      <c r="K3" s="6">
        <v>23200</v>
      </c>
      <c r="L3" s="6">
        <v>20526</v>
      </c>
      <c r="M3" s="6">
        <v>21939</v>
      </c>
      <c r="N3" s="6">
        <v>19021</v>
      </c>
      <c r="O3" s="6">
        <v>16564</v>
      </c>
      <c r="P3" s="6">
        <v>11932</v>
      </c>
    </row>
    <row r="4" spans="2:16" ht="21.95" customHeight="1" x14ac:dyDescent="0.2">
      <c r="B4" s="131"/>
      <c r="C4" s="103" t="s">
        <v>56</v>
      </c>
      <c r="D4" s="37">
        <v>30620</v>
      </c>
      <c r="E4" s="37">
        <v>21000</v>
      </c>
      <c r="F4" s="37">
        <v>21151</v>
      </c>
      <c r="G4" s="37">
        <v>32949</v>
      </c>
      <c r="H4" s="37">
        <v>37914</v>
      </c>
      <c r="I4" s="37">
        <v>44402</v>
      </c>
      <c r="J4" s="37">
        <v>46615</v>
      </c>
      <c r="K4" s="37">
        <v>55262</v>
      </c>
      <c r="L4" s="37">
        <v>60239</v>
      </c>
      <c r="M4" s="37">
        <v>69233</v>
      </c>
      <c r="N4" s="37">
        <v>59866</v>
      </c>
      <c r="O4" s="37">
        <v>48044</v>
      </c>
      <c r="P4" s="37">
        <v>26844</v>
      </c>
    </row>
    <row r="5" spans="2:16" ht="16.5" customHeight="1" x14ac:dyDescent="0.2"/>
    <row r="7" spans="2:16" x14ac:dyDescent="0.2">
      <c r="O7" s="44" t="s">
        <v>9</v>
      </c>
    </row>
    <row r="8" spans="2:16" x14ac:dyDescent="0.2">
      <c r="D8" s="14"/>
      <c r="E8" s="14"/>
    </row>
    <row r="9" spans="2:16" x14ac:dyDescent="0.2">
      <c r="D9" s="14"/>
    </row>
    <row r="10" spans="2:16" x14ac:dyDescent="0.2">
      <c r="D10" s="14"/>
      <c r="E10" s="14"/>
    </row>
    <row r="11" spans="2:16" ht="18" customHeight="1" x14ac:dyDescent="0.2">
      <c r="D11" s="16"/>
      <c r="E11"/>
      <c r="F11"/>
      <c r="H11" s="14"/>
      <c r="I11" s="14"/>
      <c r="J11" s="14"/>
      <c r="K11" s="14"/>
      <c r="L11" s="14"/>
    </row>
    <row r="12" spans="2:16" ht="18" customHeight="1" x14ac:dyDescent="0.2">
      <c r="D12"/>
      <c r="E12"/>
      <c r="J12" s="14"/>
      <c r="K12" s="14"/>
      <c r="L12" s="14"/>
    </row>
    <row r="13" spans="2:16" x14ac:dyDescent="0.2">
      <c r="D13"/>
      <c r="E13"/>
    </row>
  </sheetData>
  <sheetProtection selectLockedCells="1" selectUnlockedCells="1"/>
  <mergeCells count="1">
    <mergeCell ref="B3:B4"/>
  </mergeCells>
  <phoneticPr fontId="8" type="noConversion"/>
  <hyperlinks>
    <hyperlink ref="O7" location="ÍNDICE!A1" display="Voltar ao índice"/>
  </hyperlinks>
  <pageMargins left="0.35" right="0.25" top="1" bottom="1" header="0.51180555555555551" footer="0.51180555555555551"/>
  <pageSetup paperSize="9" scale="68" firstPageNumber="0" orientation="portrait" horizontalDpi="300" verticalDpi="300" r:id="rId1"/>
  <headerFooter alignWithMargins="0"/>
  <ignoredErrors>
    <ignoredError sqref="D2:E2 G2:H2 J2:L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showGridLines="0" zoomScaleNormal="100" workbookViewId="0"/>
  </sheetViews>
  <sheetFormatPr defaultRowHeight="12.75" x14ac:dyDescent="0.2"/>
  <cols>
    <col min="1" max="1" width="2.140625" style="2" customWidth="1"/>
    <col min="2" max="2" width="14.140625" style="2" customWidth="1"/>
    <col min="3" max="3" width="31.5703125" style="2" customWidth="1"/>
    <col min="4" max="4" width="15.85546875" style="2" customWidth="1"/>
    <col min="5" max="17" width="12.7109375" style="2" customWidth="1"/>
    <col min="18" max="16384" width="9.140625" style="2"/>
  </cols>
  <sheetData>
    <row r="1" spans="2:17" ht="30" customHeight="1" x14ac:dyDescent="0.2">
      <c r="B1" s="26" t="s">
        <v>48</v>
      </c>
      <c r="C1" s="26"/>
    </row>
    <row r="2" spans="2:17" ht="24.75" customHeight="1" x14ac:dyDescent="0.2">
      <c r="B2" s="3" t="s">
        <v>20</v>
      </c>
      <c r="C2" s="3" t="s">
        <v>15</v>
      </c>
      <c r="D2" s="23" t="s">
        <v>2</v>
      </c>
      <c r="E2" s="5" t="s">
        <v>39</v>
      </c>
      <c r="F2" s="5" t="s">
        <v>40</v>
      </c>
      <c r="G2" s="5" t="s">
        <v>57</v>
      </c>
      <c r="H2" s="5" t="s">
        <v>64</v>
      </c>
      <c r="I2" s="5" t="s">
        <v>68</v>
      </c>
      <c r="J2" s="5" t="s">
        <v>69</v>
      </c>
      <c r="K2" s="5" t="s">
        <v>71</v>
      </c>
      <c r="L2" s="5" t="s">
        <v>79</v>
      </c>
      <c r="M2" s="5" t="s">
        <v>80</v>
      </c>
      <c r="N2" s="5" t="s">
        <v>84</v>
      </c>
      <c r="O2" s="5" t="s">
        <v>85</v>
      </c>
      <c r="P2" s="5" t="s">
        <v>89</v>
      </c>
      <c r="Q2" s="5" t="s">
        <v>90</v>
      </c>
    </row>
    <row r="3" spans="2:17" ht="20.100000000000001" customHeight="1" x14ac:dyDescent="0.2">
      <c r="B3" s="132" t="s">
        <v>45</v>
      </c>
      <c r="C3" s="96" t="s">
        <v>91</v>
      </c>
      <c r="D3" s="82" t="s">
        <v>92</v>
      </c>
      <c r="E3" s="33">
        <v>73</v>
      </c>
      <c r="F3" s="34">
        <v>31</v>
      </c>
      <c r="G3" s="34">
        <v>21</v>
      </c>
      <c r="H3" s="34">
        <v>21</v>
      </c>
      <c r="I3" s="34">
        <v>33</v>
      </c>
      <c r="J3" s="34">
        <v>38</v>
      </c>
      <c r="K3" s="34">
        <v>44</v>
      </c>
      <c r="L3" s="34">
        <v>47</v>
      </c>
      <c r="M3" s="34">
        <v>55</v>
      </c>
      <c r="N3" s="34">
        <v>60</v>
      </c>
      <c r="O3" s="34">
        <v>69</v>
      </c>
      <c r="P3" s="34">
        <v>60</v>
      </c>
      <c r="Q3" s="34">
        <v>48</v>
      </c>
    </row>
    <row r="4" spans="2:17" ht="20.100000000000001" customHeight="1" x14ac:dyDescent="0.2">
      <c r="B4" s="133"/>
      <c r="C4" s="97" t="s">
        <v>72</v>
      </c>
      <c r="D4" s="84" t="s">
        <v>93</v>
      </c>
      <c r="E4" s="12">
        <v>599</v>
      </c>
      <c r="F4" s="12">
        <v>506</v>
      </c>
      <c r="G4" s="19">
        <v>358</v>
      </c>
      <c r="H4" s="19">
        <v>299</v>
      </c>
      <c r="I4" s="19">
        <v>309</v>
      </c>
      <c r="J4" s="19">
        <v>328</v>
      </c>
      <c r="K4" s="19">
        <v>373</v>
      </c>
      <c r="L4" s="19">
        <v>418</v>
      </c>
      <c r="M4" s="19">
        <v>456</v>
      </c>
      <c r="N4" s="19">
        <v>329</v>
      </c>
      <c r="O4" s="19">
        <v>396</v>
      </c>
      <c r="P4" s="19">
        <v>454</v>
      </c>
      <c r="Q4" s="19">
        <v>450</v>
      </c>
    </row>
    <row r="5" spans="2:17" ht="20.100000000000001" customHeight="1" x14ac:dyDescent="0.2">
      <c r="B5" s="133"/>
      <c r="C5" s="98" t="s">
        <v>73</v>
      </c>
      <c r="D5" s="92" t="s">
        <v>93</v>
      </c>
      <c r="E5" s="70">
        <v>103</v>
      </c>
      <c r="F5" s="71">
        <v>62</v>
      </c>
      <c r="G5" s="71">
        <v>61</v>
      </c>
      <c r="H5" s="71">
        <v>37</v>
      </c>
      <c r="I5" s="71">
        <v>59</v>
      </c>
      <c r="J5" s="71">
        <v>72</v>
      </c>
      <c r="K5" s="71">
        <v>74</v>
      </c>
      <c r="L5" s="71">
        <v>91</v>
      </c>
      <c r="M5" s="71">
        <v>111</v>
      </c>
      <c r="N5" s="71">
        <v>76</v>
      </c>
      <c r="O5" s="71">
        <v>92</v>
      </c>
      <c r="P5" s="71">
        <v>77</v>
      </c>
      <c r="Q5" s="71">
        <v>59</v>
      </c>
    </row>
    <row r="6" spans="2:17" ht="20.100000000000001" customHeight="1" x14ac:dyDescent="0.2">
      <c r="B6" s="133"/>
      <c r="C6" s="97" t="s">
        <v>74</v>
      </c>
      <c r="D6" s="84" t="s">
        <v>93</v>
      </c>
      <c r="E6" s="12">
        <v>569</v>
      </c>
      <c r="F6" s="12">
        <v>475</v>
      </c>
      <c r="G6" s="19">
        <v>318</v>
      </c>
      <c r="H6" s="19">
        <v>283</v>
      </c>
      <c r="I6" s="19">
        <v>283</v>
      </c>
      <c r="J6" s="19">
        <v>294</v>
      </c>
      <c r="K6" s="19">
        <v>343</v>
      </c>
      <c r="L6" s="19">
        <v>374</v>
      </c>
      <c r="M6" s="19">
        <v>400</v>
      </c>
      <c r="N6" s="19">
        <v>313</v>
      </c>
      <c r="O6" s="19">
        <v>373</v>
      </c>
      <c r="P6" s="19">
        <v>437</v>
      </c>
      <c r="Q6" s="19">
        <v>439</v>
      </c>
    </row>
    <row r="7" spans="2:17" ht="20.100000000000001" customHeight="1" x14ac:dyDescent="0.2">
      <c r="B7" s="133"/>
      <c r="C7" s="98" t="s">
        <v>75</v>
      </c>
      <c r="D7" s="92" t="s">
        <v>94</v>
      </c>
      <c r="E7" s="70">
        <v>280</v>
      </c>
      <c r="F7" s="71">
        <v>270</v>
      </c>
      <c r="G7" s="71">
        <v>180</v>
      </c>
      <c r="H7" s="71">
        <v>150</v>
      </c>
      <c r="I7" s="71">
        <v>155</v>
      </c>
      <c r="J7" s="71">
        <v>162</v>
      </c>
      <c r="K7" s="71">
        <v>220</v>
      </c>
      <c r="L7" s="71">
        <v>225</v>
      </c>
      <c r="M7" s="71">
        <v>220</v>
      </c>
      <c r="N7" s="71">
        <v>200</v>
      </c>
      <c r="O7" s="71">
        <v>224</v>
      </c>
      <c r="P7" s="71">
        <v>262</v>
      </c>
      <c r="Q7" s="71">
        <v>263</v>
      </c>
    </row>
    <row r="8" spans="2:17" ht="20.100000000000001" customHeight="1" x14ac:dyDescent="0.2">
      <c r="B8" s="134"/>
      <c r="C8" s="97" t="s">
        <v>24</v>
      </c>
      <c r="D8" s="84" t="s">
        <v>92</v>
      </c>
      <c r="E8" s="12">
        <v>10</v>
      </c>
      <c r="F8" s="19">
        <v>12</v>
      </c>
      <c r="G8" s="19">
        <v>11</v>
      </c>
      <c r="H8" s="19">
        <v>11</v>
      </c>
      <c r="I8" s="19">
        <v>11</v>
      </c>
      <c r="J8" s="19">
        <v>11</v>
      </c>
      <c r="K8" s="19">
        <v>11</v>
      </c>
      <c r="L8" s="19">
        <v>11</v>
      </c>
      <c r="M8" s="19">
        <v>13</v>
      </c>
      <c r="N8" s="19">
        <v>13</v>
      </c>
      <c r="O8" s="19">
        <v>13</v>
      </c>
      <c r="P8" s="19">
        <v>14</v>
      </c>
      <c r="Q8" s="19">
        <v>14</v>
      </c>
    </row>
    <row r="9" spans="2:17" ht="20.100000000000001" customHeight="1" x14ac:dyDescent="0.2">
      <c r="B9" s="134"/>
      <c r="C9" s="99" t="s">
        <v>25</v>
      </c>
      <c r="D9" s="82" t="s">
        <v>26</v>
      </c>
      <c r="E9" s="29">
        <v>0.9</v>
      </c>
      <c r="F9" s="29">
        <v>1.1000000000000001</v>
      </c>
      <c r="G9" s="30">
        <v>1</v>
      </c>
      <c r="H9" s="30">
        <v>1</v>
      </c>
      <c r="I9" s="30">
        <v>1.1000000000000001</v>
      </c>
      <c r="J9" s="30">
        <v>1.1000000000000001</v>
      </c>
      <c r="K9" s="30">
        <v>1.1000000000000001</v>
      </c>
      <c r="L9" s="30">
        <v>1.1000000000000001</v>
      </c>
      <c r="M9" s="30">
        <v>1.3</v>
      </c>
      <c r="N9" s="30">
        <v>1.3</v>
      </c>
      <c r="O9" s="30">
        <v>1.3</v>
      </c>
      <c r="P9" s="30">
        <v>1.3</v>
      </c>
      <c r="Q9" s="30">
        <v>1.3</v>
      </c>
    </row>
    <row r="10" spans="2:17" ht="20.100000000000001" customHeight="1" x14ac:dyDescent="0.2">
      <c r="B10" s="135"/>
      <c r="C10" s="100" t="s">
        <v>18</v>
      </c>
      <c r="D10" s="101" t="s">
        <v>17</v>
      </c>
      <c r="E10" s="31">
        <v>15.1</v>
      </c>
      <c r="F10" s="32">
        <v>6.6</v>
      </c>
      <c r="G10" s="32">
        <v>6.6</v>
      </c>
      <c r="H10" s="32">
        <v>7.3</v>
      </c>
      <c r="I10" s="32">
        <v>11.4</v>
      </c>
      <c r="J10" s="32">
        <v>13.8</v>
      </c>
      <c r="K10" s="32">
        <v>13.3</v>
      </c>
      <c r="L10" s="32">
        <v>13.9</v>
      </c>
      <c r="M10" s="32">
        <v>16.100000000000001</v>
      </c>
      <c r="N10" s="32">
        <v>19</v>
      </c>
      <c r="O10" s="32">
        <v>20.399999999999999</v>
      </c>
      <c r="P10" s="32">
        <v>15.7</v>
      </c>
      <c r="Q10" s="32">
        <v>12.5</v>
      </c>
    </row>
    <row r="11" spans="2:17" ht="15" customHeight="1" x14ac:dyDescent="0.2">
      <c r="B11" s="69" t="s">
        <v>41</v>
      </c>
      <c r="C11" s="36"/>
      <c r="D11" s="36"/>
      <c r="E11"/>
      <c r="F11"/>
    </row>
    <row r="12" spans="2:17" ht="15" customHeight="1" x14ac:dyDescent="0.2">
      <c r="B12" s="69"/>
      <c r="C12" s="67"/>
      <c r="D12" s="67"/>
      <c r="E12"/>
      <c r="F12"/>
    </row>
    <row r="13" spans="2:17" x14ac:dyDescent="0.2">
      <c r="P13" s="44" t="s">
        <v>9</v>
      </c>
    </row>
    <row r="14" spans="2:17" x14ac:dyDescent="0.2">
      <c r="E14" s="66"/>
      <c r="F14" s="66"/>
      <c r="G14" s="66"/>
      <c r="H14" s="66"/>
    </row>
    <row r="15" spans="2:17" x14ac:dyDescent="0.2">
      <c r="E15" s="14"/>
      <c r="F15" s="14"/>
    </row>
  </sheetData>
  <mergeCells count="1">
    <mergeCell ref="B3:B10"/>
  </mergeCells>
  <phoneticPr fontId="8" type="noConversion"/>
  <hyperlinks>
    <hyperlink ref="P13" location="ÍNDICE!A1" display="Voltar ao índice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Normal="100" workbookViewId="0"/>
  </sheetViews>
  <sheetFormatPr defaultRowHeight="12.75" x14ac:dyDescent="0.2"/>
  <cols>
    <col min="1" max="1" width="2.28515625" customWidth="1"/>
    <col min="2" max="2" width="31.85546875" style="2" customWidth="1"/>
    <col min="3" max="3" width="10.855468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8" t="s">
        <v>47</v>
      </c>
    </row>
    <row r="2" spans="2:16" ht="23.25" customHeight="1" x14ac:dyDescent="0.2">
      <c r="B2" s="1" t="s">
        <v>15</v>
      </c>
      <c r="C2" s="1" t="s">
        <v>2</v>
      </c>
      <c r="D2" s="18">
        <v>2010</v>
      </c>
      <c r="E2" s="18">
        <v>2011</v>
      </c>
      <c r="F2" s="18">
        <v>2012</v>
      </c>
      <c r="G2" s="18">
        <v>2013</v>
      </c>
      <c r="H2" s="18">
        <v>2014</v>
      </c>
      <c r="I2" s="18">
        <v>2015</v>
      </c>
      <c r="J2" s="18">
        <v>2016</v>
      </c>
      <c r="K2" s="18">
        <v>2017</v>
      </c>
      <c r="L2" s="18">
        <v>2018</v>
      </c>
      <c r="M2" s="18">
        <v>2019</v>
      </c>
      <c r="N2" s="18">
        <v>2020</v>
      </c>
      <c r="O2" s="18">
        <v>2021</v>
      </c>
      <c r="P2" s="18">
        <v>2022</v>
      </c>
    </row>
    <row r="3" spans="2:16" ht="18" customHeight="1" x14ac:dyDescent="0.2">
      <c r="B3" s="81" t="s">
        <v>27</v>
      </c>
      <c r="C3" s="82" t="s">
        <v>56</v>
      </c>
      <c r="D3" s="35">
        <v>30620</v>
      </c>
      <c r="E3" s="35">
        <v>21000</v>
      </c>
      <c r="F3" s="35">
        <v>21151</v>
      </c>
      <c r="G3" s="35">
        <v>32949</v>
      </c>
      <c r="H3" s="35">
        <v>37914</v>
      </c>
      <c r="I3" s="35">
        <v>44402</v>
      </c>
      <c r="J3" s="35">
        <v>46615</v>
      </c>
      <c r="K3" s="35">
        <v>55262</v>
      </c>
      <c r="L3" s="35">
        <v>60239</v>
      </c>
      <c r="M3" s="35">
        <v>69233</v>
      </c>
      <c r="N3" s="35">
        <v>59866</v>
      </c>
      <c r="O3" s="35">
        <v>48044</v>
      </c>
      <c r="P3" s="35">
        <v>26844</v>
      </c>
    </row>
    <row r="4" spans="2:16" ht="18" customHeight="1" x14ac:dyDescent="0.2">
      <c r="B4" s="83" t="s">
        <v>28</v>
      </c>
      <c r="C4" s="84" t="s">
        <v>56</v>
      </c>
      <c r="D4" s="12">
        <v>449126.42600000004</v>
      </c>
      <c r="E4" s="12">
        <v>360498.31099999999</v>
      </c>
      <c r="F4" s="12">
        <v>223430.00399999999</v>
      </c>
      <c r="G4" s="12">
        <v>243197.55900000001</v>
      </c>
      <c r="H4" s="12">
        <v>284860.804</v>
      </c>
      <c r="I4" s="12">
        <v>304341.951</v>
      </c>
      <c r="J4" s="12">
        <v>365887.48600000003</v>
      </c>
      <c r="K4" s="12">
        <v>369766.64299999998</v>
      </c>
      <c r="L4" s="12">
        <v>325995.62699999998</v>
      </c>
      <c r="M4" s="12">
        <v>345738.315</v>
      </c>
      <c r="N4" s="12">
        <v>365616.03200000001</v>
      </c>
      <c r="O4" s="12">
        <v>392743.15600000002</v>
      </c>
      <c r="P4" s="12">
        <v>414818.761</v>
      </c>
    </row>
    <row r="5" spans="2:16" ht="18" customHeight="1" x14ac:dyDescent="0.2">
      <c r="B5" s="85" t="s">
        <v>29</v>
      </c>
      <c r="C5" s="86" t="s">
        <v>56</v>
      </c>
      <c r="D5" s="39">
        <v>33562.699000000001</v>
      </c>
      <c r="E5" s="39">
        <v>38046.856</v>
      </c>
      <c r="F5" s="39">
        <v>4389.0429999999997</v>
      </c>
      <c r="G5" s="39">
        <v>4461.7560000000003</v>
      </c>
      <c r="H5" s="39">
        <v>16498.242000000002</v>
      </c>
      <c r="I5" s="39">
        <v>18894.816999999999</v>
      </c>
      <c r="J5" s="39">
        <v>25535.179</v>
      </c>
      <c r="K5" s="39">
        <v>39143.957999999999</v>
      </c>
      <c r="L5" s="39">
        <v>29062.233</v>
      </c>
      <c r="M5" s="39">
        <v>25487.226999999999</v>
      </c>
      <c r="N5" s="39">
        <v>8251.3819999999996</v>
      </c>
      <c r="O5" s="39">
        <v>3167.4369999999999</v>
      </c>
      <c r="P5" s="39">
        <v>21823.620999999999</v>
      </c>
    </row>
    <row r="6" spans="2:16" ht="18" customHeight="1" x14ac:dyDescent="0.2">
      <c r="B6" s="87"/>
      <c r="C6" s="8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24" customHeight="1" x14ac:dyDescent="0.2">
      <c r="B7" s="89" t="s">
        <v>30</v>
      </c>
      <c r="C7" s="90" t="s">
        <v>17</v>
      </c>
      <c r="D7" s="41">
        <f t="shared" ref="D7:F7" si="0">(D5/D3)*100</f>
        <v>109.61038210320054</v>
      </c>
      <c r="E7" s="41">
        <f>(E5/E3)*100</f>
        <v>181.17550476190476</v>
      </c>
      <c r="F7" s="41">
        <f t="shared" si="0"/>
        <v>20.750995224812062</v>
      </c>
      <c r="G7" s="41">
        <f t="shared" ref="G7:L7" si="1">(G5/G3)*100</f>
        <v>13.541400345989258</v>
      </c>
      <c r="H7" s="41">
        <f t="shared" si="1"/>
        <v>43.514907422060453</v>
      </c>
      <c r="I7" s="41">
        <f t="shared" si="1"/>
        <v>42.553977298319893</v>
      </c>
      <c r="J7" s="41">
        <f t="shared" si="1"/>
        <v>54.778888769709319</v>
      </c>
      <c r="K7" s="41">
        <f t="shared" si="1"/>
        <v>70.83340812855127</v>
      </c>
      <c r="L7" s="41">
        <f t="shared" si="1"/>
        <v>48.244879563073759</v>
      </c>
      <c r="M7" s="41">
        <f t="shared" ref="M7:N7" si="2">(M5/M3)*100</f>
        <v>36.813697225311628</v>
      </c>
      <c r="N7" s="41">
        <f t="shared" si="2"/>
        <v>13.783085557745631</v>
      </c>
      <c r="O7" s="41">
        <f t="shared" ref="O7:P7" si="3">(O5/O3)*100</f>
        <v>6.5927836982765786</v>
      </c>
      <c r="P7" s="41">
        <f t="shared" si="3"/>
        <v>81.297947399791383</v>
      </c>
    </row>
    <row r="8" spans="2:16" ht="24" customHeight="1" x14ac:dyDescent="0.2">
      <c r="B8" s="91" t="s">
        <v>31</v>
      </c>
      <c r="C8" s="92" t="s">
        <v>56</v>
      </c>
      <c r="D8" s="35">
        <f t="shared" ref="D8:F8" si="4">D3+D4-D5</f>
        <v>446183.72700000001</v>
      </c>
      <c r="E8" s="35">
        <f>E3+E4-E5</f>
        <v>343451.45499999996</v>
      </c>
      <c r="F8" s="35">
        <f t="shared" si="4"/>
        <v>240191.96099999998</v>
      </c>
      <c r="G8" s="35">
        <f t="shared" ref="G8:L8" si="5">G3+G4-G5</f>
        <v>271684.80300000001</v>
      </c>
      <c r="H8" s="35">
        <f t="shared" si="5"/>
        <v>306276.56199999998</v>
      </c>
      <c r="I8" s="35">
        <f t="shared" si="5"/>
        <v>329849.13400000002</v>
      </c>
      <c r="J8" s="35">
        <f t="shared" si="5"/>
        <v>386967.30700000003</v>
      </c>
      <c r="K8" s="35">
        <f t="shared" si="5"/>
        <v>385884.685</v>
      </c>
      <c r="L8" s="35">
        <f t="shared" si="5"/>
        <v>357172.39399999997</v>
      </c>
      <c r="M8" s="35">
        <f t="shared" ref="M8:N8" si="6">M3+M4-M5</f>
        <v>389484.08799999999</v>
      </c>
      <c r="N8" s="35">
        <f t="shared" si="6"/>
        <v>417230.65</v>
      </c>
      <c r="O8" s="35">
        <f t="shared" ref="O8:P8" si="7">O3+O4-O5</f>
        <v>437619.71900000004</v>
      </c>
      <c r="P8" s="35">
        <f t="shared" si="7"/>
        <v>419839.14</v>
      </c>
    </row>
    <row r="9" spans="2:16" ht="24" customHeight="1" x14ac:dyDescent="0.2">
      <c r="B9" s="93" t="s">
        <v>18</v>
      </c>
      <c r="C9" s="94" t="s">
        <v>17</v>
      </c>
      <c r="D9" s="42">
        <f t="shared" ref="D9:F9" si="8">(D3/D8)*100</f>
        <v>6.8626438274383768</v>
      </c>
      <c r="E9" s="42">
        <f>(E3/E8)*100</f>
        <v>6.1144012332106739</v>
      </c>
      <c r="F9" s="42">
        <f t="shared" si="8"/>
        <v>8.8058733989019728</v>
      </c>
      <c r="G9" s="42">
        <f t="shared" ref="G9:L9" si="9">(G3/G8)*100</f>
        <v>12.127656621264899</v>
      </c>
      <c r="H9" s="42">
        <f t="shared" si="9"/>
        <v>12.379007963397475</v>
      </c>
      <c r="I9" s="42">
        <f t="shared" si="9"/>
        <v>13.461305616160871</v>
      </c>
      <c r="J9" s="42">
        <f t="shared" si="9"/>
        <v>12.046237280711674</v>
      </c>
      <c r="K9" s="42">
        <f t="shared" si="9"/>
        <v>14.320858574628325</v>
      </c>
      <c r="L9" s="42">
        <f t="shared" si="9"/>
        <v>16.865525167099001</v>
      </c>
      <c r="M9" s="42">
        <f t="shared" ref="M9:N9" si="10">(M3/M8)*100</f>
        <v>17.775565711942512</v>
      </c>
      <c r="N9" s="42">
        <f t="shared" si="10"/>
        <v>14.34841855458126</v>
      </c>
      <c r="O9" s="42">
        <f t="shared" ref="O9:P9" si="11">(O3/O8)*100</f>
        <v>10.978481524960715</v>
      </c>
      <c r="P9" s="42">
        <f t="shared" si="11"/>
        <v>6.3938774264829146</v>
      </c>
    </row>
    <row r="10" spans="2:16" ht="26.1" customHeight="1" x14ac:dyDescent="0.2">
      <c r="B10" s="95" t="s">
        <v>32</v>
      </c>
      <c r="C10" s="86" t="s">
        <v>17</v>
      </c>
      <c r="D10" s="73">
        <f t="shared" ref="D10:F10" si="12">(D3-D5)/D8*100</f>
        <v>-0.65952629419853326</v>
      </c>
      <c r="E10" s="73">
        <f>(E3-E5)/E8*100</f>
        <v>-4.9633960642268935</v>
      </c>
      <c r="F10" s="43">
        <f t="shared" si="12"/>
        <v>6.9785670303928296</v>
      </c>
      <c r="G10" s="43">
        <f t="shared" ref="G10:L10" si="13">(G3-G5)/G8*100</f>
        <v>10.485402085592545</v>
      </c>
      <c r="H10" s="43">
        <f t="shared" si="13"/>
        <v>6.9922941083555719</v>
      </c>
      <c r="I10" s="43">
        <f t="shared" si="13"/>
        <v>7.7329846802023132</v>
      </c>
      <c r="J10" s="43">
        <f t="shared" si="13"/>
        <v>5.4474423597753692</v>
      </c>
      <c r="K10" s="43">
        <f t="shared" si="13"/>
        <v>4.1769063729492144</v>
      </c>
      <c r="L10" s="43">
        <f t="shared" si="13"/>
        <v>8.7287728625521943</v>
      </c>
      <c r="M10" s="43">
        <f t="shared" ref="M10:N10" si="14">(M3-M5)/M8*100</f>
        <v>11.231722770661687</v>
      </c>
      <c r="N10" s="43">
        <f t="shared" si="14"/>
        <v>12.370763749019877</v>
      </c>
      <c r="O10" s="43">
        <f t="shared" ref="O10:P10" si="15">(O3-O5)/O8*100</f>
        <v>10.254693984664799</v>
      </c>
      <c r="P10" s="43">
        <f t="shared" si="15"/>
        <v>1.1957863194936995</v>
      </c>
    </row>
    <row r="11" spans="2:16" x14ac:dyDescent="0.2">
      <c r="B11" s="74" t="s">
        <v>33</v>
      </c>
    </row>
    <row r="12" spans="2:16" x14ac:dyDescent="0.2">
      <c r="B12" s="74" t="s">
        <v>34</v>
      </c>
    </row>
    <row r="13" spans="2:16" ht="12.75" customHeight="1" x14ac:dyDescent="0.2">
      <c r="B13" s="74" t="s">
        <v>35</v>
      </c>
      <c r="O13" s="10" t="s">
        <v>9</v>
      </c>
    </row>
    <row r="14" spans="2:16" x14ac:dyDescent="0.2">
      <c r="B14" s="74" t="s">
        <v>36</v>
      </c>
    </row>
    <row r="15" spans="2:16" x14ac:dyDescent="0.2">
      <c r="B15" s="74" t="s">
        <v>37</v>
      </c>
    </row>
    <row r="17" spans="2:7" x14ac:dyDescent="0.2">
      <c r="B17" s="75" t="s">
        <v>81</v>
      </c>
      <c r="C17"/>
      <c r="D17"/>
      <c r="E17"/>
      <c r="F17"/>
      <c r="G17"/>
    </row>
    <row r="18" spans="2:7" x14ac:dyDescent="0.2">
      <c r="C18"/>
      <c r="D18"/>
      <c r="E18"/>
      <c r="F18"/>
      <c r="G18"/>
    </row>
    <row r="19" spans="2:7" x14ac:dyDescent="0.2">
      <c r="C19"/>
      <c r="D19"/>
      <c r="E19"/>
      <c r="F19"/>
      <c r="G19"/>
    </row>
    <row r="20" spans="2:7" x14ac:dyDescent="0.2">
      <c r="C20"/>
      <c r="D20"/>
      <c r="E20"/>
      <c r="F20"/>
      <c r="G20"/>
    </row>
    <row r="21" spans="2:7" x14ac:dyDescent="0.2">
      <c r="C21"/>
      <c r="D21"/>
      <c r="E21"/>
      <c r="F21"/>
      <c r="G21"/>
    </row>
    <row r="22" spans="2:7" x14ac:dyDescent="0.2">
      <c r="C22"/>
      <c r="D22"/>
      <c r="E22"/>
      <c r="F22"/>
      <c r="G22"/>
    </row>
    <row r="23" spans="2:7" x14ac:dyDescent="0.2">
      <c r="C23"/>
      <c r="D23"/>
      <c r="E23"/>
      <c r="F23"/>
      <c r="G23"/>
    </row>
    <row r="24" spans="2:7" x14ac:dyDescent="0.2">
      <c r="C24"/>
      <c r="D24"/>
      <c r="E24"/>
      <c r="F24"/>
      <c r="G24"/>
    </row>
    <row r="25" spans="2:7" x14ac:dyDescent="0.2">
      <c r="C25"/>
      <c r="D25"/>
      <c r="E25"/>
      <c r="F25"/>
      <c r="G25"/>
    </row>
    <row r="26" spans="2:7" x14ac:dyDescent="0.2">
      <c r="C26"/>
      <c r="D26"/>
      <c r="E26"/>
      <c r="F26"/>
      <c r="G26"/>
    </row>
    <row r="27" spans="2:7" x14ac:dyDescent="0.2">
      <c r="C27"/>
      <c r="D27"/>
      <c r="E27"/>
      <c r="F27"/>
      <c r="G27"/>
    </row>
    <row r="28" spans="2:7" x14ac:dyDescent="0.2">
      <c r="C28"/>
      <c r="D28"/>
      <c r="E28"/>
      <c r="F28"/>
      <c r="G28"/>
    </row>
  </sheetData>
  <phoneticPr fontId="8" type="noConversion"/>
  <hyperlinks>
    <hyperlink ref="O13" location="ÍNDICE!A1" display="Voltar ao índice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2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'1'!Área_de_Impressão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2019-10-29T14:44:26Z</cp:lastPrinted>
  <dcterms:created xsi:type="dcterms:W3CDTF">2011-09-19T15:33:05Z</dcterms:created>
  <dcterms:modified xsi:type="dcterms:W3CDTF">2023-09-05T14:33:06Z</dcterms:modified>
</cp:coreProperties>
</file>