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Frutos\"/>
    </mc:Choice>
  </mc:AlternateContent>
  <bookViews>
    <workbookView xWindow="1695" yWindow="-210" windowWidth="12420" windowHeight="8055" tabRatio="610"/>
  </bookViews>
  <sheets>
    <sheet name="ÍNDICE" sheetId="1" r:id="rId1"/>
    <sheet name="1" sheetId="2" r:id="rId2"/>
    <sheet name="2" sheetId="3" r:id="rId3"/>
    <sheet name="3" sheetId="4" r:id="rId4"/>
    <sheet name="4" sheetId="7" r:id="rId5"/>
    <sheet name="5" sheetId="8" r:id="rId6"/>
  </sheets>
  <definedNames>
    <definedName name="_xlnm.Print_Area" localSheetId="1">'1'!$B$1:$M$12</definedName>
    <definedName name="_xlnm.Print_Area" localSheetId="2">'2'!$B$1:$G$8</definedName>
    <definedName name="_xlnm.Print_Area" localSheetId="3">'3'!$B$1:$H$27</definedName>
    <definedName name="_xlnm.Print_Area" localSheetId="5">'5'!$B$1:$F$10</definedName>
  </definedNames>
  <calcPr calcId="152511"/>
</workbook>
</file>

<file path=xl/calcChain.xml><?xml version="1.0" encoding="utf-8"?>
<calcChain xmlns="http://schemas.openxmlformats.org/spreadsheetml/2006/main">
  <c r="P10" i="8" l="1"/>
  <c r="P9" i="8"/>
  <c r="P8" i="8"/>
  <c r="P7" i="8"/>
  <c r="Q8" i="3"/>
  <c r="Q5" i="3"/>
  <c r="Q11" i="2"/>
  <c r="Q10" i="2"/>
  <c r="Q8" i="2"/>
  <c r="Q5" i="2"/>
  <c r="O10" i="8" l="1"/>
  <c r="O8" i="8"/>
  <c r="O9" i="8" s="1"/>
  <c r="O7" i="8"/>
  <c r="P8" i="3"/>
  <c r="P5" i="3"/>
  <c r="P11" i="2"/>
  <c r="P10" i="2"/>
  <c r="P8" i="2"/>
  <c r="P5" i="2"/>
  <c r="N8" i="8" l="1"/>
  <c r="N10" i="8" s="1"/>
  <c r="M8" i="8"/>
  <c r="M9" i="8" s="1"/>
  <c r="N7" i="8"/>
  <c r="M7" i="8"/>
  <c r="N9" i="8" l="1"/>
  <c r="M10" i="8"/>
  <c r="C14" i="4"/>
  <c r="D14" i="4"/>
  <c r="O8" i="3" l="1"/>
  <c r="O5" i="3"/>
  <c r="O11" i="2"/>
  <c r="O10" i="2"/>
  <c r="O8" i="2"/>
  <c r="O5" i="2"/>
  <c r="N8" i="3" l="1"/>
  <c r="N5" i="3"/>
  <c r="N11" i="2"/>
  <c r="N10" i="2"/>
  <c r="N8" i="2"/>
  <c r="N5" i="2"/>
  <c r="L8" i="8" l="1"/>
  <c r="L10" i="8" s="1"/>
  <c r="L7" i="8"/>
  <c r="L9" i="8" l="1"/>
  <c r="M8" i="3" l="1"/>
  <c r="M5" i="3"/>
  <c r="M11" i="2"/>
  <c r="M10" i="2"/>
  <c r="M8" i="2"/>
  <c r="M5" i="2"/>
  <c r="D8" i="8" l="1"/>
  <c r="D10" i="8" s="1"/>
  <c r="D7" i="8"/>
  <c r="L8" i="3"/>
  <c r="K8" i="3"/>
  <c r="J8" i="3"/>
  <c r="I8" i="3"/>
  <c r="H8" i="3"/>
  <c r="G8" i="3"/>
  <c r="F8" i="3"/>
  <c r="E8" i="3"/>
  <c r="L5" i="3"/>
  <c r="K5" i="3"/>
  <c r="J5" i="3"/>
  <c r="I5" i="3"/>
  <c r="H5" i="3"/>
  <c r="G5" i="3"/>
  <c r="F5" i="3"/>
  <c r="E5" i="3"/>
  <c r="L11" i="2"/>
  <c r="K11" i="2"/>
  <c r="J11" i="2"/>
  <c r="I11" i="2"/>
  <c r="H11" i="2"/>
  <c r="G11" i="2"/>
  <c r="F11" i="2"/>
  <c r="E11" i="2"/>
  <c r="L10" i="2"/>
  <c r="K10" i="2"/>
  <c r="J10" i="2"/>
  <c r="I10" i="2"/>
  <c r="H10" i="2"/>
  <c r="G10" i="2"/>
  <c r="F10" i="2"/>
  <c r="E10" i="2"/>
  <c r="L8" i="2"/>
  <c r="K8" i="2"/>
  <c r="J8" i="2"/>
  <c r="I8" i="2"/>
  <c r="H8" i="2"/>
  <c r="G8" i="2"/>
  <c r="F8" i="2"/>
  <c r="E8" i="2"/>
  <c r="L5" i="2"/>
  <c r="K5" i="2"/>
  <c r="J5" i="2"/>
  <c r="I5" i="2"/>
  <c r="H5" i="2"/>
  <c r="G5" i="2"/>
  <c r="F5" i="2"/>
  <c r="E5" i="2"/>
  <c r="D9" i="8" l="1"/>
  <c r="K8" i="8"/>
  <c r="K10" i="8" s="1"/>
  <c r="J8" i="8"/>
  <c r="J10" i="8" s="1"/>
  <c r="I8" i="8"/>
  <c r="I10" i="8" s="1"/>
  <c r="H8" i="8"/>
  <c r="H10" i="8" s="1"/>
  <c r="G8" i="8"/>
  <c r="G10" i="8" s="1"/>
  <c r="F8" i="8"/>
  <c r="F10" i="8" s="1"/>
  <c r="E8" i="8"/>
  <c r="E10" i="8" s="1"/>
  <c r="K7" i="8"/>
  <c r="J7" i="8"/>
  <c r="I7" i="8"/>
  <c r="H7" i="8"/>
  <c r="G7" i="8"/>
  <c r="F7" i="8"/>
  <c r="E7" i="8"/>
  <c r="I9" i="8" l="1"/>
  <c r="J9" i="8"/>
  <c r="E9" i="8"/>
  <c r="F9" i="8"/>
  <c r="H9" i="8"/>
  <c r="G9" i="8"/>
  <c r="K9" i="8"/>
  <c r="G14" i="4" l="1"/>
  <c r="H14" i="4"/>
</calcChain>
</file>

<file path=xl/sharedStrings.xml><?xml version="1.0" encoding="utf-8"?>
<sst xmlns="http://schemas.openxmlformats.org/spreadsheetml/2006/main" count="128" uniqueCount="73">
  <si>
    <t>1. Comércio Internacional</t>
  </si>
  <si>
    <t>4. Área e Produção</t>
  </si>
  <si>
    <t>Unidade</t>
  </si>
  <si>
    <t>Fluxo</t>
  </si>
  <si>
    <t>Entradas</t>
  </si>
  <si>
    <t>Saídas</t>
  </si>
  <si>
    <t>Saldo</t>
  </si>
  <si>
    <t>EUR/Kg</t>
  </si>
  <si>
    <t>Preço Médio de Exportação</t>
  </si>
  <si>
    <t>Voltar ao índice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</si>
  <si>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</si>
  <si>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</si>
  <si>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</si>
  <si>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</si>
  <si>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França</t>
  </si>
  <si>
    <t>Rubrica</t>
  </si>
  <si>
    <t>ha</t>
  </si>
  <si>
    <t>Produção</t>
  </si>
  <si>
    <t>Importação</t>
  </si>
  <si>
    <t>Exportação</t>
  </si>
  <si>
    <t>Orientação Exportadora</t>
  </si>
  <si>
    <t>%</t>
  </si>
  <si>
    <t>Consumo Aparente</t>
  </si>
  <si>
    <t>Grau de Auto-Aprovisionamento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</si>
  <si>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</si>
  <si>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</si>
  <si>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</si>
  <si>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</si>
  <si>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</si>
  <si>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>Produto</t>
  </si>
  <si>
    <t>Preço Médio de Importação</t>
  </si>
  <si>
    <t>Países Baixos</t>
  </si>
  <si>
    <t>Framboesa</t>
  </si>
  <si>
    <t>Alemanha</t>
  </si>
  <si>
    <t>Bélgica</t>
  </si>
  <si>
    <t>TOTAL</t>
  </si>
  <si>
    <t>5. Indicadores de análise do Comércio Internacional</t>
  </si>
  <si>
    <t>Unid.</t>
  </si>
  <si>
    <t>ton</t>
  </si>
  <si>
    <t>Grau de Abastec. do merc. interno</t>
  </si>
  <si>
    <t>Fonte:</t>
  </si>
  <si>
    <t>2. Destinos das Saídas - UE/Países Terceiros</t>
  </si>
  <si>
    <t>Itália</t>
  </si>
  <si>
    <t>Outros países</t>
  </si>
  <si>
    <t>tonelada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</si>
  <si>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</si>
  <si>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Suécia</t>
  </si>
  <si>
    <t>3. Origens das Entradas e Destinos das Saídas</t>
  </si>
  <si>
    <t>UE</t>
  </si>
  <si>
    <t xml:space="preserve">Framboesa </t>
  </si>
  <si>
    <t xml:space="preserve">Framboesa - Comércio Internacional </t>
  </si>
  <si>
    <t>Framboesa - Destinos das Saídas - UE e Países Terceiros (PT)</t>
  </si>
  <si>
    <t xml:space="preserve">Framboesa - Principais destinos das Saídas </t>
  </si>
  <si>
    <t>Framboesa - Principais origens das Entradas</t>
  </si>
  <si>
    <t>Framboesa - Área e Produção</t>
  </si>
  <si>
    <t xml:space="preserve">Área </t>
  </si>
  <si>
    <t xml:space="preserve">Produção </t>
  </si>
  <si>
    <t>Por se tratar de fontes distintas - a produção e o comércio internacional - não são diretamente comparáveis, pelo que os indicadores calculados apresentam por vezes resultados incoerentes.</t>
  </si>
  <si>
    <t>Notas:</t>
  </si>
  <si>
    <t>Framboesa - Indicadores de análise do Comércio Internacional</t>
  </si>
  <si>
    <t>FRAMBOESA</t>
  </si>
  <si>
    <t>Código NC: 08102010</t>
  </si>
  <si>
    <t>* dados preliminares</t>
  </si>
  <si>
    <t>Polónia</t>
  </si>
  <si>
    <t/>
  </si>
  <si>
    <t>Finlândia</t>
  </si>
  <si>
    <t>2022*</t>
  </si>
  <si>
    <t>atualizado em: jul/2023</t>
  </si>
  <si>
    <r>
      <t>2022</t>
    </r>
    <r>
      <rPr>
        <b/>
        <sz val="10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(dados preliminares)</t>
    </r>
  </si>
  <si>
    <t>Emirados Árabes Unidos</t>
  </si>
  <si>
    <r>
      <t>Reino Unido</t>
    </r>
    <r>
      <rPr>
        <sz val="10"/>
        <color indexed="19"/>
        <rFont val="Arial"/>
        <family val="2"/>
      </rPr>
      <t xml:space="preserve"> (não inc. Irlanda Norte)</t>
    </r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</si>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</sst>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</numFmts>
  <fonts count="25" x14ac:knownFonts="1">
    <font>
      <sz val="10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sz val="10"/>
      <color theme="1" tint="0.249977111117893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8.5"/>
      <name val="Arial"/>
      <family val="2"/>
    </font>
    <font>
      <sz val="9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9.5"/>
      <name val="Arial"/>
      <family val="2"/>
    </font>
    <font>
      <b/>
      <sz val="11"/>
      <color rgb="FF808000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thin">
        <color indexed="47"/>
      </top>
      <bottom style="hair">
        <color indexed="47"/>
      </bottom>
      <diagonal/>
    </border>
  </borders>
  <cellStyleXfs count="8">
    <xf numFmtId="0" fontId="0" fillId="0" borderId="0"/>
    <xf numFmtId="0" fontId="1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3" fillId="2" borderId="0" applyNumberFormat="0" applyProtection="0">
      <alignment horizontal="center" vertical="center"/>
    </xf>
    <xf numFmtId="0" fontId="11" fillId="0" borderId="0"/>
    <xf numFmtId="2" fontId="11" fillId="0" borderId="1" applyFill="0" applyProtection="0">
      <alignment vertical="center"/>
    </xf>
    <xf numFmtId="43" fontId="1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3" fillId="2" borderId="0" xfId="4" applyNumberFormat="1" applyFont="1" applyBorder="1" applyProtection="1">
      <alignment horizontal="center" vertical="center"/>
    </xf>
    <xf numFmtId="0" fontId="3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4" fillId="0" borderId="0" xfId="3" applyNumberFormat="1" applyFont="1" applyFill="1" applyBorder="1" applyAlignment="1" applyProtection="1">
      <alignment horizontal="right" vertical="center"/>
    </xf>
    <xf numFmtId="3" fontId="0" fillId="0" borderId="0" xfId="0" applyNumberFormat="1" applyAlignment="1">
      <alignment vertical="center"/>
    </xf>
    <xf numFmtId="1" fontId="0" fillId="0" borderId="0" xfId="0" applyNumberFormat="1"/>
    <xf numFmtId="3" fontId="4" fillId="0" borderId="0" xfId="0" applyNumberFormat="1" applyFont="1" applyAlignment="1">
      <alignment horizontal="right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3" fillId="2" borderId="0" xfId="4" quotePrefix="1" applyNumberFormat="1" applyFont="1" applyBorder="1" applyAlignment="1" applyProtection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8" fillId="2" borderId="0" xfId="4" applyNumberFormat="1" applyFont="1" applyBorder="1" applyProtection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4" borderId="4" xfId="0" applyNumberForma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3" applyAlignment="1">
      <alignment horizontal="right"/>
    </xf>
    <xf numFmtId="0" fontId="2" fillId="0" borderId="0" xfId="0" applyFont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4" borderId="3" xfId="0" applyNumberFormat="1" applyFill="1" applyBorder="1" applyAlignment="1">
      <alignment vertical="center"/>
    </xf>
    <xf numFmtId="3" fontId="0" fillId="4" borderId="3" xfId="0" applyNumberFormat="1" applyFill="1" applyBorder="1" applyAlignment="1">
      <alignment horizontal="right" vertical="center"/>
    </xf>
    <xf numFmtId="3" fontId="0" fillId="0" borderId="6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3" fontId="0" fillId="5" borderId="0" xfId="0" applyNumberFormat="1" applyFill="1" applyBorder="1" applyAlignment="1">
      <alignment vertical="center"/>
    </xf>
    <xf numFmtId="165" fontId="0" fillId="5" borderId="6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7" xfId="0" applyNumberFormat="1" applyFill="1" applyBorder="1" applyAlignment="1">
      <alignment horizontal="right" vertical="center"/>
    </xf>
    <xf numFmtId="0" fontId="13" fillId="6" borderId="0" xfId="5" applyFont="1" applyFill="1" applyAlignment="1">
      <alignment horizontal="center" vertical="center"/>
    </xf>
    <xf numFmtId="0" fontId="14" fillId="6" borderId="0" xfId="5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2" fillId="0" borderId="0" xfId="0" quotePrefix="1" applyFont="1" applyFill="1" applyAlignment="1">
      <alignment horizontal="left" vertical="center"/>
    </xf>
    <xf numFmtId="1" fontId="0" fillId="0" borderId="0" xfId="0" applyNumberFormat="1" applyFill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0" fontId="5" fillId="4" borderId="0" xfId="0" applyNumberFormat="1" applyFont="1" applyFill="1" applyAlignment="1" applyProtection="1">
      <alignment vertical="center"/>
    </xf>
    <xf numFmtId="3" fontId="0" fillId="4" borderId="0" xfId="0" applyNumberFormat="1" applyFill="1" applyBorder="1" applyAlignment="1">
      <alignment vertical="center"/>
    </xf>
    <xf numFmtId="0" fontId="5" fillId="3" borderId="0" xfId="0" applyNumberFormat="1" applyFont="1" applyFill="1" applyAlignment="1" applyProtection="1">
      <alignment vertical="center"/>
    </xf>
    <xf numFmtId="3" fontId="0" fillId="3" borderId="0" xfId="0" applyNumberFormat="1" applyFill="1" applyBorder="1" applyAlignment="1">
      <alignment vertical="center"/>
    </xf>
    <xf numFmtId="0" fontId="5" fillId="0" borderId="0" xfId="0" quotePrefix="1" applyNumberFormat="1" applyFont="1" applyFill="1" applyAlignment="1" applyProtection="1">
      <alignment horizontal="left" vertical="center"/>
    </xf>
    <xf numFmtId="0" fontId="5" fillId="3" borderId="4" xfId="0" applyNumberFormat="1" applyFont="1" applyFill="1" applyBorder="1" applyAlignment="1" applyProtection="1">
      <alignment vertical="center"/>
    </xf>
    <xf numFmtId="0" fontId="5" fillId="4" borderId="0" xfId="0" quotePrefix="1" applyNumberFormat="1" applyFont="1" applyFill="1" applyAlignment="1" applyProtection="1">
      <alignment horizontal="left" vertical="center"/>
    </xf>
    <xf numFmtId="0" fontId="4" fillId="7" borderId="0" xfId="3" applyNumberFormat="1" applyFont="1" applyFill="1" applyBorder="1" applyAlignment="1" applyProtection="1">
      <alignment vertical="center"/>
    </xf>
    <xf numFmtId="0" fontId="4" fillId="7" borderId="0" xfId="3" quotePrefix="1" applyNumberFormat="1" applyFont="1" applyFill="1" applyBorder="1" applyAlignment="1" applyProtection="1">
      <alignment horizontal="left" vertical="center"/>
    </xf>
    <xf numFmtId="0" fontId="4" fillId="7" borderId="0" xfId="3" applyNumberFormat="1" applyFill="1" applyBorder="1" applyAlignment="1" applyProtection="1">
      <alignment vertical="center"/>
    </xf>
    <xf numFmtId="0" fontId="0" fillId="0" borderId="0" xfId="0" quotePrefix="1" applyFont="1" applyAlignment="1">
      <alignment horizontal="left" vertical="center"/>
    </xf>
    <xf numFmtId="3" fontId="9" fillId="3" borderId="4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3" fontId="15" fillId="0" borderId="6" xfId="0" applyNumberFormat="1" applyFont="1" applyBorder="1" applyAlignment="1">
      <alignment vertical="center"/>
    </xf>
    <xf numFmtId="165" fontId="15" fillId="5" borderId="6" xfId="0" applyNumberFormat="1" applyFont="1" applyFill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165" fontId="0" fillId="5" borderId="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/>
    <xf numFmtId="0" fontId="19" fillId="0" borderId="0" xfId="0" quotePrefix="1" applyFont="1" applyAlignment="1">
      <alignment horizontal="center" vertical="distributed"/>
    </xf>
    <xf numFmtId="0" fontId="21" fillId="0" borderId="0" xfId="0" applyFont="1" applyAlignment="1">
      <alignment vertical="center"/>
    </xf>
    <xf numFmtId="165" fontId="0" fillId="0" borderId="0" xfId="0" applyNumberFormat="1" applyBorder="1" applyAlignment="1">
      <alignment vertical="center"/>
    </xf>
    <xf numFmtId="0" fontId="12" fillId="0" borderId="0" xfId="0" applyFont="1" applyAlignment="1"/>
    <xf numFmtId="166" fontId="0" fillId="0" borderId="0" xfId="7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65" fontId="0" fillId="4" borderId="0" xfId="0" applyNumberFormat="1" applyFill="1" applyBorder="1" applyAlignment="1">
      <alignment vertical="center"/>
    </xf>
    <xf numFmtId="166" fontId="0" fillId="0" borderId="0" xfId="7" applyNumberFormat="1" applyFont="1" applyFill="1" applyAlignment="1">
      <alignment horizontal="right" vertical="center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1" applyNumberFormat="1" applyFont="1" applyFill="1" applyBorder="1" applyProtection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4" fillId="3" borderId="3" xfId="0" applyFont="1" applyFill="1" applyBorder="1" applyAlignment="1">
      <alignment vertical="center"/>
    </xf>
    <xf numFmtId="0" fontId="24" fillId="0" borderId="0" xfId="1" applyNumberFormat="1" applyFont="1" applyFill="1" applyBorder="1" applyProtection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7" xfId="1" applyNumberFormat="1" applyFont="1" applyFill="1" applyBorder="1" applyProtection="1">
      <alignment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4" fillId="0" borderId="7" xfId="0" applyFont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3" fillId="5" borderId="6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</cellXfs>
  <cellStyles count="8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ULTIMA_Linha" xfId="6"/>
    <cellStyle name="Vírgula" xfId="7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008080"/>
      <color rgb="FF006666"/>
      <color rgb="FF25C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Framboesa </a:t>
            </a:r>
            <a:r>
              <a:rPr lang="pt-PT" baseline="0"/>
              <a:t>- Preço Médio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5415788768534633"/>
          <c:y val="2.2104331697581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95107021332356E-2"/>
          <c:y val="0.12343152032559064"/>
          <c:w val="0.88409742066177632"/>
          <c:h val="0.68058856411692725"/>
        </c:manualLayout>
      </c:layout>
      <c:lineChart>
        <c:grouping val="standard"/>
        <c:varyColors val="0"/>
        <c:ser>
          <c:idx val="0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'1'!$E$10:$Q$10</c:f>
              <c:numCache>
                <c:formatCode>0.0</c:formatCode>
                <c:ptCount val="13"/>
                <c:pt idx="0">
                  <c:v>6.683800340487287</c:v>
                </c:pt>
                <c:pt idx="1">
                  <c:v>4.4142668020746436</c:v>
                </c:pt>
                <c:pt idx="2">
                  <c:v>6.0158540766646089</c:v>
                </c:pt>
                <c:pt idx="3">
                  <c:v>2.8684882166414392</c:v>
                </c:pt>
                <c:pt idx="4">
                  <c:v>7.3964581454456013</c:v>
                </c:pt>
                <c:pt idx="5">
                  <c:v>6.9512568861514552</c:v>
                </c:pt>
                <c:pt idx="6">
                  <c:v>7.4407409091167391</c:v>
                </c:pt>
                <c:pt idx="7">
                  <c:v>6.9132158044047642</c:v>
                </c:pt>
                <c:pt idx="8">
                  <c:v>7.4682273893382272</c:v>
                </c:pt>
                <c:pt idx="9">
                  <c:v>6.1972019815387096</c:v>
                </c:pt>
                <c:pt idx="10">
                  <c:v>6.1121082006682066</c:v>
                </c:pt>
                <c:pt idx="11">
                  <c:v>6.4954330603636325</c:v>
                </c:pt>
                <c:pt idx="12">
                  <c:v>5.3379646754707588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'1'!$E$11:$Q$11</c:f>
              <c:numCache>
                <c:formatCode>0.0</c:formatCode>
                <c:ptCount val="13"/>
                <c:pt idx="0">
                  <c:v>7.7153500351686315</c:v>
                </c:pt>
                <c:pt idx="1">
                  <c:v>7.8519248512266078</c:v>
                </c:pt>
                <c:pt idx="2">
                  <c:v>7.3918975348124798</c:v>
                </c:pt>
                <c:pt idx="3">
                  <c:v>7.7140211810794197</c:v>
                </c:pt>
                <c:pt idx="4">
                  <c:v>7.6486978937298904</c:v>
                </c:pt>
                <c:pt idx="5">
                  <c:v>7.7446938002931436</c:v>
                </c:pt>
                <c:pt idx="6">
                  <c:v>7.5159316788634936</c:v>
                </c:pt>
                <c:pt idx="7">
                  <c:v>6.7981277491678229</c:v>
                </c:pt>
                <c:pt idx="8">
                  <c:v>6.9167533297593575</c:v>
                </c:pt>
                <c:pt idx="9">
                  <c:v>6.9510901210527276</c:v>
                </c:pt>
                <c:pt idx="10">
                  <c:v>6.98750928529223</c:v>
                </c:pt>
                <c:pt idx="11">
                  <c:v>6.7198850847721774</c:v>
                </c:pt>
                <c:pt idx="12">
                  <c:v>6.688964415588452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3876608"/>
        <c:axId val="1442642688"/>
      </c:lineChart>
      <c:catAx>
        <c:axId val="101387660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44264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2642688"/>
        <c:scaling>
          <c:orientation val="minMax"/>
          <c:max val="1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387660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5041982392942796"/>
          <c:y val="0.90369616257688046"/>
          <c:w val="0.71535972220320931"/>
          <c:h val="5.885148961305012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firstPageNumber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Framboesa - Destinos das Saídas -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1853267617966898"/>
          <c:y val="2.7072208304734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2528685236901826"/>
          <c:w val="0.86737205178223087"/>
          <c:h val="0.69726247455352131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'2'!$E$3:$Q$3</c:f>
              <c:numCache>
                <c:formatCode>#,##0</c:formatCode>
                <c:ptCount val="13"/>
                <c:pt idx="0">
                  <c:v>2143.8719999999998</c:v>
                </c:pt>
                <c:pt idx="1">
                  <c:v>2553.3629999999998</c:v>
                </c:pt>
                <c:pt idx="2">
                  <c:v>3627.8919999999998</c:v>
                </c:pt>
                <c:pt idx="3">
                  <c:v>3735.355</c:v>
                </c:pt>
                <c:pt idx="4">
                  <c:v>8487.3009999999995</c:v>
                </c:pt>
                <c:pt idx="5">
                  <c:v>10296.337</c:v>
                </c:pt>
                <c:pt idx="6">
                  <c:v>14087.655000000001</c:v>
                </c:pt>
                <c:pt idx="7">
                  <c:v>19142.36</c:v>
                </c:pt>
                <c:pt idx="8">
                  <c:v>23168.828000000001</c:v>
                </c:pt>
                <c:pt idx="9">
                  <c:v>26077.828000000001</c:v>
                </c:pt>
                <c:pt idx="10">
                  <c:v>23690.85</c:v>
                </c:pt>
                <c:pt idx="11">
                  <c:v>26548.664000000001</c:v>
                </c:pt>
                <c:pt idx="12">
                  <c:v>26695.972000000002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'2'!$E$4:$Q$4</c:f>
              <c:numCache>
                <c:formatCode>#,##0</c:formatCode>
                <c:ptCount val="13"/>
                <c:pt idx="0">
                  <c:v>8.4000000000000005E-2</c:v>
                </c:pt>
                <c:pt idx="1">
                  <c:v>0.185</c:v>
                </c:pt>
                <c:pt idx="2">
                  <c:v>0.189</c:v>
                </c:pt>
                <c:pt idx="3">
                  <c:v>2.226</c:v>
                </c:pt>
                <c:pt idx="4">
                  <c:v>5.2469999999999999</c:v>
                </c:pt>
                <c:pt idx="5">
                  <c:v>5.7629999999999999</c:v>
                </c:pt>
                <c:pt idx="6">
                  <c:v>19.018999999999998</c:v>
                </c:pt>
                <c:pt idx="7">
                  <c:v>2.2970000000000002</c:v>
                </c:pt>
                <c:pt idx="8">
                  <c:v>4.2430000000000003</c:v>
                </c:pt>
                <c:pt idx="9">
                  <c:v>0.97299999999999998</c:v>
                </c:pt>
                <c:pt idx="10">
                  <c:v>2634.3850000000002</c:v>
                </c:pt>
                <c:pt idx="11">
                  <c:v>144.05600000000001</c:v>
                </c:pt>
                <c:pt idx="12">
                  <c:v>262.26499999999999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754208"/>
        <c:axId val="1446757472"/>
      </c:lineChart>
      <c:catAx>
        <c:axId val="144675420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44675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675747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446754208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90557573047848516"/>
          <c:w val="0.60931738646305567"/>
          <c:h val="8.121016418688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Framboesa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30839004670147024"/>
          <c:y val="4.5549938577855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strRef>
              <c:f>'4'!$B$4</c:f>
              <c:strCache>
                <c:ptCount val="1"/>
                <c:pt idx="0">
                  <c:v>Produção 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'4'!$D$4:$P$4</c:f>
              <c:numCache>
                <c:formatCode>#,##0</c:formatCode>
                <c:ptCount val="13"/>
                <c:pt idx="0">
                  <c:v>2216</c:v>
                </c:pt>
                <c:pt idx="1">
                  <c:v>1943</c:v>
                </c:pt>
                <c:pt idx="2">
                  <c:v>3091</c:v>
                </c:pt>
                <c:pt idx="3">
                  <c:v>2757</c:v>
                </c:pt>
                <c:pt idx="4">
                  <c:v>4697</c:v>
                </c:pt>
                <c:pt idx="5">
                  <c:v>12659</c:v>
                </c:pt>
                <c:pt idx="6">
                  <c:v>16972</c:v>
                </c:pt>
                <c:pt idx="7">
                  <c:v>17880</c:v>
                </c:pt>
                <c:pt idx="8">
                  <c:v>26926</c:v>
                </c:pt>
                <c:pt idx="9">
                  <c:v>25420</c:v>
                </c:pt>
                <c:pt idx="10">
                  <c:v>25276</c:v>
                </c:pt>
                <c:pt idx="11">
                  <c:v>27950</c:v>
                </c:pt>
                <c:pt idx="12">
                  <c:v>29304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745504"/>
        <c:axId val="1446752576"/>
      </c:lineChart>
      <c:lineChart>
        <c:grouping val="standard"/>
        <c:varyColors val="0"/>
        <c:ser>
          <c:idx val="0"/>
          <c:order val="0"/>
          <c:tx>
            <c:strRef>
              <c:f>'4'!$B$3</c:f>
              <c:strCache>
                <c:ptCount val="1"/>
                <c:pt idx="0">
                  <c:v>Área 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'4'!$D$3:$P$3</c:f>
              <c:numCache>
                <c:formatCode>#,##0</c:formatCode>
                <c:ptCount val="13"/>
                <c:pt idx="0">
                  <c:v>146</c:v>
                </c:pt>
                <c:pt idx="1">
                  <c:v>164</c:v>
                </c:pt>
                <c:pt idx="2">
                  <c:v>234</c:v>
                </c:pt>
                <c:pt idx="3">
                  <c:v>271</c:v>
                </c:pt>
                <c:pt idx="4">
                  <c:v>450</c:v>
                </c:pt>
                <c:pt idx="5">
                  <c:v>775</c:v>
                </c:pt>
                <c:pt idx="6">
                  <c:v>911</c:v>
                </c:pt>
                <c:pt idx="7">
                  <c:v>1108</c:v>
                </c:pt>
                <c:pt idx="8">
                  <c:v>1396</c:v>
                </c:pt>
                <c:pt idx="9">
                  <c:v>1364</c:v>
                </c:pt>
                <c:pt idx="10">
                  <c:v>1368</c:v>
                </c:pt>
                <c:pt idx="11">
                  <c:v>1450</c:v>
                </c:pt>
                <c:pt idx="12">
                  <c:v>1554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769440"/>
        <c:axId val="1446753120"/>
      </c:lineChart>
      <c:catAx>
        <c:axId val="14467455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4467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675257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446745504"/>
        <c:crosses val="autoZero"/>
        <c:crossBetween val="between"/>
      </c:valAx>
      <c:catAx>
        <c:axId val="1446769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6753120"/>
        <c:crosses val="autoZero"/>
        <c:auto val="1"/>
        <c:lblAlgn val="ctr"/>
        <c:lblOffset val="100"/>
        <c:noMultiLvlLbl val="0"/>
      </c:catAx>
      <c:valAx>
        <c:axId val="1446753120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1446769440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1373010806081671"/>
          <c:y val="0.91485832641526843"/>
          <c:w val="0.77581619169994265"/>
          <c:h val="5.959507161388228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Framboesa - Produção, Importação e Exportação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20901166618386749"/>
          <c:y val="4.6617587435716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723297428351342"/>
          <c:h val="0.6658291457286432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'5'!$B$4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'5'!$D$4:$P$4</c:f>
              <c:numCache>
                <c:formatCode>#,##0</c:formatCode>
                <c:ptCount val="13"/>
                <c:pt idx="0">
                  <c:v>143.32400000000001</c:v>
                </c:pt>
                <c:pt idx="1">
                  <c:v>110.28400000000001</c:v>
                </c:pt>
                <c:pt idx="2">
                  <c:v>72.915000000000006</c:v>
                </c:pt>
                <c:pt idx="3">
                  <c:v>90.509</c:v>
                </c:pt>
                <c:pt idx="4">
                  <c:v>60.984999999999999</c:v>
                </c:pt>
                <c:pt idx="5">
                  <c:v>133.78299999999999</c:v>
                </c:pt>
                <c:pt idx="6">
                  <c:v>351.94600000000003</c:v>
                </c:pt>
                <c:pt idx="7">
                  <c:v>661.28399999999999</c:v>
                </c:pt>
                <c:pt idx="8">
                  <c:v>944.47699999999998</c:v>
                </c:pt>
                <c:pt idx="9">
                  <c:v>298.35399999999998</c:v>
                </c:pt>
                <c:pt idx="10">
                  <c:v>466.02300000000002</c:v>
                </c:pt>
                <c:pt idx="11">
                  <c:v>719.73800000000006</c:v>
                </c:pt>
                <c:pt idx="12">
                  <c:v>462.28500000000003</c:v>
                </c:pt>
              </c:numCache>
            </c:numRef>
          </c:val>
        </c:ser>
        <c:ser>
          <c:idx val="2"/>
          <c:order val="2"/>
          <c:tx>
            <c:strRef>
              <c:f>'5'!$B$5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'5'!$D$5:$P$5</c:f>
              <c:numCache>
                <c:formatCode>#,##0</c:formatCode>
                <c:ptCount val="13"/>
                <c:pt idx="0">
                  <c:v>2143.9560000000001</c:v>
                </c:pt>
                <c:pt idx="1">
                  <c:v>2553.5479999999998</c:v>
                </c:pt>
                <c:pt idx="2">
                  <c:v>3628.0810000000001</c:v>
                </c:pt>
                <c:pt idx="3">
                  <c:v>3737.5810000000001</c:v>
                </c:pt>
                <c:pt idx="4">
                  <c:v>8492.5480000000007</c:v>
                </c:pt>
                <c:pt idx="5">
                  <c:v>10302.1</c:v>
                </c:pt>
                <c:pt idx="6">
                  <c:v>14106.674000000001</c:v>
                </c:pt>
                <c:pt idx="7">
                  <c:v>19144.656999999999</c:v>
                </c:pt>
                <c:pt idx="8">
                  <c:v>23173.071</c:v>
                </c:pt>
                <c:pt idx="9">
                  <c:v>26078.800999999999</c:v>
                </c:pt>
                <c:pt idx="10">
                  <c:v>26325.235000000001</c:v>
                </c:pt>
                <c:pt idx="11">
                  <c:v>26692.720000000001</c:v>
                </c:pt>
                <c:pt idx="12">
                  <c:v>26958.237000000001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765088"/>
        <c:axId val="1446746048"/>
      </c:barChart>
      <c:lineChart>
        <c:grouping val="standard"/>
        <c:varyColors val="0"/>
        <c:ser>
          <c:idx val="1"/>
          <c:order val="0"/>
          <c:tx>
            <c:strRef>
              <c:f>'5'!$B$3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'5'!$D$3:$P$3</c:f>
              <c:numCache>
                <c:formatCode>#,##0</c:formatCode>
                <c:ptCount val="13"/>
                <c:pt idx="0">
                  <c:v>2216</c:v>
                </c:pt>
                <c:pt idx="1">
                  <c:v>1943</c:v>
                </c:pt>
                <c:pt idx="2">
                  <c:v>3091</c:v>
                </c:pt>
                <c:pt idx="3">
                  <c:v>2757</c:v>
                </c:pt>
                <c:pt idx="4">
                  <c:v>4697</c:v>
                </c:pt>
                <c:pt idx="5">
                  <c:v>12659</c:v>
                </c:pt>
                <c:pt idx="6">
                  <c:v>16972</c:v>
                </c:pt>
                <c:pt idx="7">
                  <c:v>17880</c:v>
                </c:pt>
                <c:pt idx="8">
                  <c:v>26926</c:v>
                </c:pt>
                <c:pt idx="9">
                  <c:v>25420</c:v>
                </c:pt>
                <c:pt idx="10">
                  <c:v>25276</c:v>
                </c:pt>
                <c:pt idx="11">
                  <c:v>27950</c:v>
                </c:pt>
                <c:pt idx="12">
                  <c:v>29304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765088"/>
        <c:axId val="1446746048"/>
      </c:lineChart>
      <c:catAx>
        <c:axId val="14467650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4467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674604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44676508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297929544776E-2"/>
          <c:y val="0.88220735350082613"/>
          <c:w val="0.83083773774853487"/>
          <c:h val="6.43599329798939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gpp.p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398317</xdr:colOff>
      <xdr:row>6</xdr:row>
      <xdr:rowOff>27707</xdr:rowOff>
    </xdr:from>
    <xdr:to>
      <xdr:col>0</xdr:col>
      <xdr:colOff>2338226</xdr:colOff>
      <xdr:row>7</xdr:row>
      <xdr:rowOff>95250</xdr:rowOff>
    </xdr:to>
    <xdr:pic>
      <xdr:nvPicPr>
        <xdr:cNvPr id="3087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317" y="2019298"/>
          <a:ext cx="1939909" cy="387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77933</xdr:colOff>
      <xdr:row>1</xdr:row>
      <xdr:rowOff>285750</xdr:rowOff>
    </xdr:from>
    <xdr:to>
      <xdr:col>0</xdr:col>
      <xdr:colOff>2381251</xdr:colOff>
      <xdr:row>6</xdr:row>
      <xdr:rowOff>72396</xdr:rowOff>
    </xdr:to>
    <xdr:pic>
      <xdr:nvPicPr>
        <xdr:cNvPr id="7" name="Imagem 6" descr="Resultado de imagem para framboes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3" y="640773"/>
          <a:ext cx="2303318" cy="1423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43296</xdr:colOff>
      <xdr:row>0</xdr:row>
      <xdr:rowOff>77932</xdr:rowOff>
    </xdr:from>
    <xdr:to>
      <xdr:col>0</xdr:col>
      <xdr:colOff>2427039</xdr:colOff>
      <xdr:row>1</xdr:row>
      <xdr:rowOff>33832</xdr:rowOff>
    </xdr:to>
    <xdr:pic>
      <xdr:nvPicPr>
        <xdr:cNvPr id="5" name="Imagem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296" y="77932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142875</xdr:rowOff>
    </xdr:to>
    <xdr:sp macro="" textlink="">
      <xdr:nvSpPr>
        <xdr:cNvPr id="1025" name="AutoShape 1" descr="Como Cultivar Framboesas"/>
        <xdr:cNvSpPr>
          <a:spLocks noChangeAspect="1" noChangeArrowheads="1"/>
        </xdr:cNvSpPr>
      </xdr:nvSpPr>
      <xdr:spPr bwMode="auto">
        <a:xfrm>
          <a:off x="7620000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142875</xdr:rowOff>
    </xdr:to>
    <xdr:sp macro="" textlink="">
      <xdr:nvSpPr>
        <xdr:cNvPr id="1026" name="AutoShape 2" descr="Como Cultivar Framboesas"/>
        <xdr:cNvSpPr>
          <a:spLocks noChangeAspect="1" noChangeArrowheads="1"/>
        </xdr:cNvSpPr>
      </xdr:nvSpPr>
      <xdr:spPr bwMode="auto">
        <a:xfrm>
          <a:off x="7620000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170446</xdr:colOff>
      <xdr:row>14</xdr:row>
      <xdr:rowOff>40106</xdr:rowOff>
    </xdr:from>
    <xdr:to>
      <xdr:col>12</xdr:col>
      <xdr:colOff>611604</xdr:colOff>
      <xdr:row>34</xdr:row>
      <xdr:rowOff>80211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751972</xdr:colOff>
      <xdr:row>10</xdr:row>
      <xdr:rowOff>144017</xdr:rowOff>
    </xdr:from>
    <xdr:to>
      <xdr:col>12</xdr:col>
      <xdr:colOff>741945</xdr:colOff>
      <xdr:row>32</xdr:row>
      <xdr:rowOff>70184</xdr:rowOff>
    </xdr:to>
    <xdr:graphicFrame macro="">
      <xdr:nvGraphicFramePr>
        <xdr:cNvPr id="3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9075" y="3476625"/>
          <a:ext cx="8734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a) inclui ervilhas, pimento, cenouras, milho, courgette, tomate, feijão verde, beringela, etc</a:t>
          </a: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b) inclui esparregado (excepto produtos conservados em vinagre ou ácido acético, tomates, cogumelos, trufas e pratos preparados destes produtos</a:t>
          </a:r>
          <a:endParaRPr lang="pt-PT"/>
        </a:p>
      </xdr:txBody>
    </xdr:sp>
    <xdr:clientData/>
  </xdr:twoCellAnchor>
  <xdr:twoCellAnchor>
    <xdr:from>
      <xdr:col>5</xdr:col>
      <xdr:colOff>340895</xdr:colOff>
      <xdr:row>6</xdr:row>
      <xdr:rowOff>140369</xdr:rowOff>
    </xdr:from>
    <xdr:to>
      <xdr:col>11</xdr:col>
      <xdr:colOff>721894</xdr:colOff>
      <xdr:row>28</xdr:row>
      <xdr:rowOff>10027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18</xdr:row>
      <xdr:rowOff>57150</xdr:rowOff>
    </xdr:from>
    <xdr:to>
      <xdr:col>11</xdr:col>
      <xdr:colOff>504825</xdr:colOff>
      <xdr:row>40</xdr:row>
      <xdr:rowOff>9525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85546875" style="1" customWidth="1"/>
    <col min="2" max="2" width="50" style="1" customWidth="1"/>
    <col min="3" max="16384" width="9.140625" style="1"/>
  </cols>
  <sheetData>
    <row r="1" spans="1:6" ht="27.95" customHeight="1" x14ac:dyDescent="0.2">
      <c r="B1" s="32" t="s">
        <v>60</v>
      </c>
    </row>
    <row r="2" spans="1:6" ht="27.95" customHeight="1" x14ac:dyDescent="0.2">
      <c r="A2" s="60" t="s">
        <v>67</v>
      </c>
      <c r="B2" s="33" t="s">
        <v>61</v>
      </c>
    </row>
    <row r="3" spans="1:6" ht="26.1" customHeight="1" x14ac:dyDescent="0.2">
      <c r="B3" s="49" t="s">
        <v>0</v>
      </c>
    </row>
    <row r="4" spans="1:6" ht="26.1" customHeight="1" x14ac:dyDescent="0.2">
      <c r="B4" s="48" t="s">
        <v>41</v>
      </c>
    </row>
    <row r="5" spans="1:6" ht="26.1" customHeight="1" x14ac:dyDescent="0.2">
      <c r="B5" s="48" t="s">
        <v>47</v>
      </c>
      <c r="F5"/>
    </row>
    <row r="6" spans="1:6" ht="26.1" customHeight="1" x14ac:dyDescent="0.2">
      <c r="B6" s="48" t="s">
        <v>1</v>
      </c>
      <c r="F6"/>
    </row>
    <row r="7" spans="1:6" ht="26.1" customHeight="1" x14ac:dyDescent="0.25">
      <c r="A7" s="63" t="s">
        <v>40</v>
      </c>
      <c r="B7" s="50" t="s">
        <v>36</v>
      </c>
      <c r="E7" s="59"/>
      <c r="F7"/>
    </row>
    <row r="8" spans="1:6" x14ac:dyDescent="0.2">
      <c r="F8"/>
    </row>
    <row r="9" spans="1:6" x14ac:dyDescent="0.2">
      <c r="F9"/>
    </row>
    <row r="10" spans="1:6" x14ac:dyDescent="0.2">
      <c r="F10"/>
    </row>
    <row r="11" spans="1:6" x14ac:dyDescent="0.2">
      <c r="F11"/>
    </row>
    <row r="12" spans="1:6" x14ac:dyDescent="0.2">
      <c r="F12"/>
    </row>
    <row r="13" spans="1:6" x14ac:dyDescent="0.2">
      <c r="F13"/>
    </row>
    <row r="14" spans="1:6" x14ac:dyDescent="0.2">
      <c r="F14"/>
    </row>
    <row r="15" spans="1:6" x14ac:dyDescent="0.2">
      <c r="F15"/>
    </row>
    <row r="16" spans="1:6" x14ac:dyDescent="0.2">
      <c r="B16"/>
      <c r="F16"/>
    </row>
    <row r="17" spans="2:6" x14ac:dyDescent="0.2">
      <c r="B17"/>
      <c r="F17"/>
    </row>
    <row r="18" spans="2:6" x14ac:dyDescent="0.2">
      <c r="B18"/>
      <c r="F18"/>
    </row>
    <row r="19" spans="2:6" x14ac:dyDescent="0.2">
      <c r="B19"/>
      <c r="F19"/>
    </row>
    <row r="20" spans="2:6" x14ac:dyDescent="0.2">
      <c r="B20"/>
      <c r="F20"/>
    </row>
    <row r="21" spans="2:6" x14ac:dyDescent="0.2">
      <c r="B21"/>
      <c r="F21"/>
    </row>
    <row r="22" spans="2:6" x14ac:dyDescent="0.2">
      <c r="B22"/>
      <c r="F22"/>
    </row>
    <row r="23" spans="2:6" x14ac:dyDescent="0.2">
      <c r="B23"/>
      <c r="F23"/>
    </row>
    <row r="24" spans="2:6" x14ac:dyDescent="0.2">
      <c r="B24"/>
      <c r="F24"/>
    </row>
    <row r="25" spans="2:6" x14ac:dyDescent="0.2">
      <c r="B25"/>
      <c r="F25"/>
    </row>
    <row r="26" spans="2:6" x14ac:dyDescent="0.2">
      <c r="B26"/>
      <c r="F26"/>
    </row>
    <row r="27" spans="2:6" x14ac:dyDescent="0.2">
      <c r="B27"/>
      <c r="F27"/>
    </row>
    <row r="28" spans="2:6" x14ac:dyDescent="0.2">
      <c r="B28"/>
      <c r="F28"/>
    </row>
    <row r="29" spans="2:6" x14ac:dyDescent="0.2">
      <c r="B29"/>
      <c r="F29"/>
    </row>
    <row r="30" spans="2:6" x14ac:dyDescent="0.2">
      <c r="B30"/>
      <c r="F30"/>
    </row>
    <row r="31" spans="2:6" x14ac:dyDescent="0.2">
      <c r="B31"/>
      <c r="F31"/>
    </row>
    <row r="32" spans="2:6" x14ac:dyDescent="0.2">
      <c r="B32"/>
      <c r="F32"/>
    </row>
    <row r="33" spans="6:6" x14ac:dyDescent="0.2">
      <c r="F33"/>
    </row>
    <row r="34" spans="6:6" x14ac:dyDescent="0.2">
      <c r="F34"/>
    </row>
    <row r="35" spans="6:6" x14ac:dyDescent="0.2">
      <c r="F35"/>
    </row>
    <row r="36" spans="6:6" x14ac:dyDescent="0.2">
      <c r="F36"/>
    </row>
  </sheetData>
  <sheetProtection selectLockedCells="1" selectUnlockedCells="1"/>
  <phoneticPr fontId="7" type="noConversion"/>
  <hyperlinks>
    <hyperlink ref="B3" location="1!A1" display="1. Comércio Internacional"/>
    <hyperlink ref="B4" location="2!A1" display="2. Destinos das Saídas - UE/PT"/>
    <hyperlink ref="B6" location="4!A1" display="4. Área e Produção"/>
    <hyperlink ref="B7" location="'5'!A1" display="5. Indicadores de análise do Comércio Internacional"/>
    <hyperlink ref="B5" location="3!A1" display="3. Principais Destinos das Saídas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85"/>
  <sheetViews>
    <sheetView showGridLines="0" zoomScale="95" zoomScaleNormal="95" workbookViewId="0"/>
  </sheetViews>
  <sheetFormatPr defaultRowHeight="12.75" x14ac:dyDescent="0.2"/>
  <cols>
    <col min="1" max="1" width="2.28515625" style="1" customWidth="1"/>
    <col min="2" max="2" width="20.7109375" style="1" customWidth="1"/>
    <col min="3" max="3" width="16.28515625" style="1" customWidth="1"/>
    <col min="4" max="4" width="10.7109375" style="1" customWidth="1"/>
    <col min="5" max="17" width="12.7109375" style="1" customWidth="1"/>
    <col min="18" max="18" width="10" style="1" bestFit="1" customWidth="1"/>
    <col min="19" max="21" width="9.140625" style="1"/>
    <col min="22" max="22" width="9.28515625" style="1" bestFit="1" customWidth="1"/>
    <col min="23" max="23" width="10" style="1" bestFit="1" customWidth="1"/>
    <col min="24" max="16384" width="9.140625" style="1"/>
  </cols>
  <sheetData>
    <row r="1" spans="2:23" ht="25.5" customHeight="1" x14ac:dyDescent="0.2">
      <c r="B1" s="15" t="s">
        <v>50</v>
      </c>
    </row>
    <row r="2" spans="2:23" ht="21" customHeight="1" x14ac:dyDescent="0.2">
      <c r="B2" s="2" t="s">
        <v>29</v>
      </c>
      <c r="C2" s="2" t="s">
        <v>2</v>
      </c>
      <c r="D2" s="16" t="s">
        <v>3</v>
      </c>
      <c r="E2" s="3">
        <v>2010</v>
      </c>
      <c r="F2" s="3">
        <v>2011</v>
      </c>
      <c r="G2" s="3">
        <v>2012</v>
      </c>
      <c r="H2" s="3">
        <v>2013</v>
      </c>
      <c r="I2" s="3">
        <v>2014</v>
      </c>
      <c r="J2" s="3">
        <v>2015</v>
      </c>
      <c r="K2" s="3">
        <v>2016</v>
      </c>
      <c r="L2" s="3">
        <v>2017</v>
      </c>
      <c r="M2" s="3">
        <v>2018</v>
      </c>
      <c r="N2" s="3">
        <v>2019</v>
      </c>
      <c r="O2" s="3">
        <v>2020</v>
      </c>
      <c r="P2" s="3">
        <v>2021</v>
      </c>
      <c r="Q2" s="3" t="s">
        <v>66</v>
      </c>
    </row>
    <row r="3" spans="2:23" ht="15.95" customHeight="1" x14ac:dyDescent="0.2">
      <c r="B3" s="68" t="s">
        <v>32</v>
      </c>
      <c r="C3" s="69" t="s">
        <v>71</v>
      </c>
      <c r="D3" s="70" t="s">
        <v>4</v>
      </c>
      <c r="E3" s="6">
        <v>143.32400000000001</v>
      </c>
      <c r="F3" s="6">
        <v>110.28400000000001</v>
      </c>
      <c r="G3" s="6">
        <v>72.915000000000006</v>
      </c>
      <c r="H3" s="6">
        <v>90.509</v>
      </c>
      <c r="I3" s="6">
        <v>60.984999999999999</v>
      </c>
      <c r="J3" s="6">
        <v>133.78299999999999</v>
      </c>
      <c r="K3" s="6">
        <v>351.94600000000003</v>
      </c>
      <c r="L3" s="6">
        <v>661.28399999999999</v>
      </c>
      <c r="M3" s="6">
        <v>944.47699999999998</v>
      </c>
      <c r="N3" s="6">
        <v>298.35399999999998</v>
      </c>
      <c r="O3" s="6">
        <v>466.02300000000002</v>
      </c>
      <c r="P3" s="6">
        <v>719.73800000000006</v>
      </c>
      <c r="Q3" s="6">
        <v>462.28500000000003</v>
      </c>
      <c r="R3" s="11"/>
      <c r="S3" s="8"/>
      <c r="T3" s="8"/>
      <c r="V3" s="8"/>
      <c r="W3" s="8"/>
    </row>
    <row r="4" spans="2:23" ht="15.95" customHeight="1" x14ac:dyDescent="0.2">
      <c r="B4" s="71"/>
      <c r="C4" s="72"/>
      <c r="D4" s="73" t="s">
        <v>5</v>
      </c>
      <c r="E4" s="5">
        <v>2143.9560000000001</v>
      </c>
      <c r="F4" s="5">
        <v>2553.5479999999998</v>
      </c>
      <c r="G4" s="5">
        <v>3628.0810000000001</v>
      </c>
      <c r="H4" s="5">
        <v>3737.5810000000001</v>
      </c>
      <c r="I4" s="5">
        <v>8492.5480000000007</v>
      </c>
      <c r="J4" s="5">
        <v>10302.1</v>
      </c>
      <c r="K4" s="5">
        <v>14106.674000000001</v>
      </c>
      <c r="L4" s="5">
        <v>19144.656999999999</v>
      </c>
      <c r="M4" s="5">
        <v>23173.071</v>
      </c>
      <c r="N4" s="5">
        <v>26078.800999999999</v>
      </c>
      <c r="O4" s="5">
        <v>26325.235000000001</v>
      </c>
      <c r="P4" s="5">
        <v>26692.720000000001</v>
      </c>
      <c r="Q4" s="5">
        <v>26958.237000000001</v>
      </c>
      <c r="R4" s="11"/>
      <c r="S4" s="8"/>
      <c r="T4" s="8"/>
      <c r="U4" s="8"/>
      <c r="V4" s="8"/>
      <c r="W4" s="8"/>
    </row>
    <row r="5" spans="2:23" ht="15.95" customHeight="1" x14ac:dyDescent="0.2">
      <c r="B5" s="71"/>
      <c r="C5" s="74"/>
      <c r="D5" s="75" t="s">
        <v>6</v>
      </c>
      <c r="E5" s="7">
        <f t="shared" ref="E5:L5" si="0">E4-E3</f>
        <v>2000.6320000000001</v>
      </c>
      <c r="F5" s="7">
        <f t="shared" si="0"/>
        <v>2443.2639999999997</v>
      </c>
      <c r="G5" s="7">
        <f t="shared" si="0"/>
        <v>3555.1660000000002</v>
      </c>
      <c r="H5" s="7">
        <f t="shared" si="0"/>
        <v>3647.0720000000001</v>
      </c>
      <c r="I5" s="7">
        <f t="shared" si="0"/>
        <v>8431.5630000000001</v>
      </c>
      <c r="J5" s="7">
        <f t="shared" si="0"/>
        <v>10168.317000000001</v>
      </c>
      <c r="K5" s="7">
        <f t="shared" si="0"/>
        <v>13754.728000000001</v>
      </c>
      <c r="L5" s="7">
        <f t="shared" si="0"/>
        <v>18483.373</v>
      </c>
      <c r="M5" s="7">
        <f t="shared" ref="M5:N5" si="1">M4-M3</f>
        <v>22228.594000000001</v>
      </c>
      <c r="N5" s="7">
        <f t="shared" si="1"/>
        <v>25780.447</v>
      </c>
      <c r="O5" s="7">
        <f t="shared" ref="O5:P5" si="2">O4-O3</f>
        <v>25859.212</v>
      </c>
      <c r="P5" s="7">
        <f t="shared" si="2"/>
        <v>25972.982</v>
      </c>
      <c r="Q5" s="7">
        <f t="shared" ref="Q5" si="3">Q4-Q3</f>
        <v>26495.952000000001</v>
      </c>
      <c r="R5" s="11"/>
      <c r="S5" s="8"/>
      <c r="T5" s="8"/>
      <c r="U5" s="8"/>
      <c r="V5" s="8"/>
      <c r="W5" s="8"/>
    </row>
    <row r="6" spans="2:23" ht="15.95" customHeight="1" x14ac:dyDescent="0.2">
      <c r="B6" s="71"/>
      <c r="C6" s="69" t="s">
        <v>72</v>
      </c>
      <c r="D6" s="76" t="s">
        <v>4</v>
      </c>
      <c r="E6" s="5">
        <v>957.94899999999996</v>
      </c>
      <c r="F6" s="5">
        <v>486.82299999999998</v>
      </c>
      <c r="G6" s="5">
        <v>438.64600000000002</v>
      </c>
      <c r="H6" s="5">
        <v>259.62400000000002</v>
      </c>
      <c r="I6" s="5">
        <v>451.07299999999998</v>
      </c>
      <c r="J6" s="5">
        <v>929.96</v>
      </c>
      <c r="K6" s="5">
        <v>2618.739</v>
      </c>
      <c r="L6" s="5">
        <v>4571.5990000000002</v>
      </c>
      <c r="M6" s="5">
        <v>7053.5690000000004</v>
      </c>
      <c r="N6" s="5">
        <v>1848.96</v>
      </c>
      <c r="O6" s="5">
        <v>2848.3829999999998</v>
      </c>
      <c r="P6" s="5">
        <v>4675.01</v>
      </c>
      <c r="Q6" s="5">
        <v>2467.6610000000001</v>
      </c>
      <c r="R6" s="11"/>
      <c r="S6" s="8"/>
      <c r="T6" s="8"/>
      <c r="U6" s="8"/>
      <c r="V6" s="8"/>
      <c r="W6" s="8"/>
    </row>
    <row r="7" spans="2:23" ht="15.95" customHeight="1" x14ac:dyDescent="0.2">
      <c r="B7" s="71"/>
      <c r="C7" s="72"/>
      <c r="D7" s="73" t="s">
        <v>5</v>
      </c>
      <c r="E7" s="5">
        <v>16541.370999999999</v>
      </c>
      <c r="F7" s="5">
        <v>20050.267</v>
      </c>
      <c r="G7" s="5">
        <v>26818.402999999998</v>
      </c>
      <c r="H7" s="5">
        <v>28831.778999999999</v>
      </c>
      <c r="I7" s="5">
        <v>64956.934000000001</v>
      </c>
      <c r="J7" s="5">
        <v>79786.61</v>
      </c>
      <c r="K7" s="5">
        <v>106024.798</v>
      </c>
      <c r="L7" s="5">
        <v>130147.82399999999</v>
      </c>
      <c r="M7" s="5">
        <v>160282.416</v>
      </c>
      <c r="N7" s="5">
        <v>181276.09599999999</v>
      </c>
      <c r="O7" s="5">
        <v>183947.82399999999</v>
      </c>
      <c r="P7" s="5">
        <v>179372.011</v>
      </c>
      <c r="Q7" s="5">
        <v>180322.68799999999</v>
      </c>
      <c r="R7" s="11"/>
      <c r="S7" s="8"/>
      <c r="T7" s="8"/>
      <c r="U7" s="8"/>
      <c r="V7" s="8"/>
      <c r="W7" s="8"/>
    </row>
    <row r="8" spans="2:23" ht="15.95" customHeight="1" x14ac:dyDescent="0.2">
      <c r="B8" s="77"/>
      <c r="C8" s="74"/>
      <c r="D8" s="75" t="s">
        <v>6</v>
      </c>
      <c r="E8" s="7">
        <f t="shared" ref="E8:L8" si="4">E7-E6</f>
        <v>15583.421999999999</v>
      </c>
      <c r="F8" s="7">
        <f t="shared" si="4"/>
        <v>19563.444</v>
      </c>
      <c r="G8" s="7">
        <f t="shared" si="4"/>
        <v>26379.756999999998</v>
      </c>
      <c r="H8" s="7">
        <f t="shared" si="4"/>
        <v>28572.154999999999</v>
      </c>
      <c r="I8" s="7">
        <f t="shared" si="4"/>
        <v>64505.861000000004</v>
      </c>
      <c r="J8" s="7">
        <f t="shared" si="4"/>
        <v>78856.649999999994</v>
      </c>
      <c r="K8" s="7">
        <f t="shared" si="4"/>
        <v>103406.05899999999</v>
      </c>
      <c r="L8" s="7">
        <f t="shared" si="4"/>
        <v>125576.22499999999</v>
      </c>
      <c r="M8" s="7">
        <f t="shared" ref="M8:N8" si="5">M7-M6</f>
        <v>153228.84700000001</v>
      </c>
      <c r="N8" s="7">
        <f t="shared" si="5"/>
        <v>179427.136</v>
      </c>
      <c r="O8" s="7">
        <f t="shared" ref="O8:P8" si="6">O7-O6</f>
        <v>181099.44099999999</v>
      </c>
      <c r="P8" s="7">
        <f t="shared" si="6"/>
        <v>174697.00099999999</v>
      </c>
      <c r="Q8" s="7">
        <f t="shared" ref="Q8" si="7">Q7-Q6</f>
        <v>177855.027</v>
      </c>
      <c r="R8" s="11"/>
      <c r="S8" s="8"/>
      <c r="T8" s="8"/>
      <c r="U8" s="8"/>
      <c r="V8" s="8"/>
      <c r="W8" s="8"/>
    </row>
    <row r="9" spans="2:23" ht="6" customHeight="1" x14ac:dyDescent="0.2">
      <c r="B9" s="78"/>
      <c r="C9" s="78"/>
      <c r="D9" s="7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1"/>
      <c r="S9" s="8"/>
      <c r="T9" s="8"/>
      <c r="U9" s="8"/>
      <c r="V9" s="8"/>
    </row>
    <row r="10" spans="2:23" ht="20.100000000000001" customHeight="1" x14ac:dyDescent="0.2">
      <c r="B10" s="80" t="s">
        <v>30</v>
      </c>
      <c r="C10" s="81"/>
      <c r="D10" s="82" t="s">
        <v>7</v>
      </c>
      <c r="E10" s="17">
        <f t="shared" ref="E10:L10" si="8">E6/E3</f>
        <v>6.683800340487287</v>
      </c>
      <c r="F10" s="17">
        <f t="shared" si="8"/>
        <v>4.4142668020746436</v>
      </c>
      <c r="G10" s="17">
        <f t="shared" si="8"/>
        <v>6.0158540766646089</v>
      </c>
      <c r="H10" s="17">
        <f t="shared" si="8"/>
        <v>2.8684882166414392</v>
      </c>
      <c r="I10" s="17">
        <f t="shared" si="8"/>
        <v>7.3964581454456013</v>
      </c>
      <c r="J10" s="17">
        <f t="shared" si="8"/>
        <v>6.9512568861514552</v>
      </c>
      <c r="K10" s="17">
        <f t="shared" si="8"/>
        <v>7.4407409091167391</v>
      </c>
      <c r="L10" s="17">
        <f t="shared" si="8"/>
        <v>6.9132158044047642</v>
      </c>
      <c r="M10" s="17">
        <f t="shared" ref="M10:N10" si="9">M6/M3</f>
        <v>7.4682273893382272</v>
      </c>
      <c r="N10" s="17">
        <f t="shared" si="9"/>
        <v>6.1972019815387096</v>
      </c>
      <c r="O10" s="17">
        <f t="shared" ref="O10:P10" si="10">O6/O3</f>
        <v>6.1121082006682066</v>
      </c>
      <c r="P10" s="17">
        <f t="shared" si="10"/>
        <v>6.4954330603636325</v>
      </c>
      <c r="Q10" s="17">
        <f t="shared" ref="Q10" si="11">Q6/Q3</f>
        <v>5.3379646754707588</v>
      </c>
      <c r="R10" s="11"/>
      <c r="S10" s="8"/>
      <c r="T10" s="8"/>
      <c r="U10" s="8"/>
      <c r="V10" s="8"/>
    </row>
    <row r="11" spans="2:23" ht="20.100000000000001" customHeight="1" x14ac:dyDescent="0.2">
      <c r="B11" s="83" t="s">
        <v>8</v>
      </c>
      <c r="C11" s="84"/>
      <c r="D11" s="85" t="s">
        <v>7</v>
      </c>
      <c r="E11" s="18">
        <f t="shared" ref="E11:L11" si="12">E7/E4</f>
        <v>7.7153500351686315</v>
      </c>
      <c r="F11" s="18">
        <f t="shared" si="12"/>
        <v>7.8519248512266078</v>
      </c>
      <c r="G11" s="18">
        <f t="shared" si="12"/>
        <v>7.3918975348124798</v>
      </c>
      <c r="H11" s="18">
        <f t="shared" si="12"/>
        <v>7.7140211810794197</v>
      </c>
      <c r="I11" s="18">
        <f t="shared" si="12"/>
        <v>7.6486978937298904</v>
      </c>
      <c r="J11" s="18">
        <f t="shared" si="12"/>
        <v>7.7446938002931436</v>
      </c>
      <c r="K11" s="18">
        <f t="shared" si="12"/>
        <v>7.5159316788634936</v>
      </c>
      <c r="L11" s="18">
        <f t="shared" si="12"/>
        <v>6.7981277491678229</v>
      </c>
      <c r="M11" s="18">
        <f t="shared" ref="M11:N11" si="13">M7/M4</f>
        <v>6.9167533297593575</v>
      </c>
      <c r="N11" s="18">
        <f t="shared" si="13"/>
        <v>6.9510901210527276</v>
      </c>
      <c r="O11" s="18">
        <f t="shared" ref="O11:P11" si="14">O7/O4</f>
        <v>6.98750928529223</v>
      </c>
      <c r="P11" s="18">
        <f t="shared" si="14"/>
        <v>6.7198850847721774</v>
      </c>
      <c r="Q11" s="18">
        <f t="shared" ref="Q11" si="15">Q7/Q4</f>
        <v>6.688964415588452</v>
      </c>
      <c r="R11" s="11"/>
      <c r="S11" s="8"/>
      <c r="T11" s="8"/>
      <c r="U11" s="8"/>
      <c r="V11" s="8"/>
    </row>
    <row r="12" spans="2:23" x14ac:dyDescent="0.2">
      <c r="B12" s="51" t="s">
        <v>62</v>
      </c>
    </row>
    <row r="14" spans="2:23" x14ac:dyDescent="0.2">
      <c r="P14" s="20" t="s">
        <v>9</v>
      </c>
    </row>
    <row r="20" spans="9:18" x14ac:dyDescent="0.2">
      <c r="I20" s="8"/>
      <c r="J20" s="8"/>
    </row>
    <row r="21" spans="9:18" x14ac:dyDescent="0.2">
      <c r="I21" s="8"/>
      <c r="J21" s="8"/>
      <c r="Q21" s="8"/>
      <c r="R21" s="8"/>
    </row>
    <row r="22" spans="9:18" x14ac:dyDescent="0.2">
      <c r="I22" s="8"/>
      <c r="J22" s="8"/>
      <c r="Q22" s="8"/>
      <c r="R22" s="8"/>
    </row>
    <row r="23" spans="9:18" x14ac:dyDescent="0.2">
      <c r="I23" s="8"/>
      <c r="J23" s="8"/>
      <c r="Q23" s="8"/>
      <c r="R23" s="8"/>
    </row>
    <row r="24" spans="9:18" x14ac:dyDescent="0.2">
      <c r="I24" s="8"/>
      <c r="J24" s="8"/>
      <c r="Q24" s="8"/>
      <c r="R24" s="8"/>
    </row>
    <row r="25" spans="9:18" x14ac:dyDescent="0.2">
      <c r="I25" s="8"/>
      <c r="J25" s="8"/>
      <c r="Q25" s="8"/>
      <c r="R25" s="8"/>
    </row>
    <row r="26" spans="9:18" x14ac:dyDescent="0.2">
      <c r="I26" s="8"/>
      <c r="J26" s="8"/>
      <c r="Q26" s="8"/>
      <c r="R26" s="8"/>
    </row>
    <row r="27" spans="9:18" x14ac:dyDescent="0.2">
      <c r="I27" s="8"/>
      <c r="J27" s="8"/>
      <c r="Q27" s="8"/>
      <c r="R27" s="8"/>
    </row>
    <row r="28" spans="9:18" x14ac:dyDescent="0.2">
      <c r="I28" s="8"/>
      <c r="J28" s="8"/>
      <c r="Q28" s="8"/>
      <c r="R28" s="8"/>
    </row>
    <row r="29" spans="9:18" x14ac:dyDescent="0.2">
      <c r="I29" s="8"/>
      <c r="J29" s="8"/>
    </row>
    <row r="30" spans="9:18" x14ac:dyDescent="0.2">
      <c r="I30" s="8"/>
      <c r="J30" s="8"/>
    </row>
    <row r="31" spans="9:18" x14ac:dyDescent="0.2">
      <c r="I31" s="8"/>
      <c r="J31" s="8"/>
    </row>
    <row r="32" spans="9:18" x14ac:dyDescent="0.2">
      <c r="I32" s="8"/>
      <c r="J32" s="8"/>
    </row>
    <row r="33" spans="9:10" x14ac:dyDescent="0.2">
      <c r="I33" s="8"/>
      <c r="J33" s="8"/>
    </row>
    <row r="34" spans="9:10" x14ac:dyDescent="0.2">
      <c r="I34" s="8"/>
      <c r="J34" s="8"/>
    </row>
    <row r="35" spans="9:10" x14ac:dyDescent="0.2">
      <c r="I35" s="8"/>
      <c r="J35" s="8"/>
    </row>
    <row r="36" spans="9:10" x14ac:dyDescent="0.2">
      <c r="I36" s="8"/>
      <c r="J36" s="8"/>
    </row>
    <row r="37" spans="9:10" x14ac:dyDescent="0.2">
      <c r="I37" s="8"/>
      <c r="J37" s="8"/>
    </row>
    <row r="38" spans="9:10" x14ac:dyDescent="0.2">
      <c r="I38" s="8"/>
      <c r="J38" s="8"/>
    </row>
    <row r="39" spans="9:10" x14ac:dyDescent="0.2">
      <c r="I39" s="8"/>
      <c r="J39" s="8"/>
    </row>
    <row r="40" spans="9:10" x14ac:dyDescent="0.2">
      <c r="I40" s="8"/>
      <c r="J40" s="8"/>
    </row>
    <row r="41" spans="9:10" x14ac:dyDescent="0.2">
      <c r="I41" s="8"/>
      <c r="J41" s="8"/>
    </row>
    <row r="42" spans="9:10" x14ac:dyDescent="0.2">
      <c r="I42" s="8"/>
      <c r="J42" s="8"/>
    </row>
    <row r="43" spans="9:10" x14ac:dyDescent="0.2">
      <c r="I43" s="8"/>
      <c r="J43" s="8"/>
    </row>
    <row r="44" spans="9:10" x14ac:dyDescent="0.2">
      <c r="I44" s="8"/>
      <c r="J44" s="8"/>
    </row>
    <row r="45" spans="9:10" x14ac:dyDescent="0.2">
      <c r="I45" s="8"/>
      <c r="J45" s="8"/>
    </row>
    <row r="46" spans="9:10" x14ac:dyDescent="0.2">
      <c r="I46" s="8"/>
      <c r="J46" s="8"/>
    </row>
    <row r="47" spans="9:10" x14ac:dyDescent="0.2">
      <c r="I47" s="8"/>
      <c r="J47" s="8"/>
    </row>
    <row r="85" spans="4:4" x14ac:dyDescent="0.2">
      <c r="D85" s="10"/>
    </row>
  </sheetData>
  <sheetProtection selectLockedCells="1" selectUnlockedCells="1"/>
  <sortState ref="R3:U8">
    <sortCondition ref="S3:S8"/>
  </sortState>
  <mergeCells count="3">
    <mergeCell ref="B3:B8"/>
    <mergeCell ref="C3:C5"/>
    <mergeCell ref="C6:C8"/>
  </mergeCells>
  <phoneticPr fontId="7" type="noConversion"/>
  <hyperlinks>
    <hyperlink ref="P14" location="ÍNDICE!A1" display="Voltar ao índice"/>
  </hyperlinks>
  <pageMargins left="0.43307086614173229" right="0" top="0.39370078740157483" bottom="0.19685039370078741" header="0.51181102362204722" footer="0.51181102362204722"/>
  <pageSetup paperSize="9" scale="57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showGridLines="0" zoomScale="95" zoomScaleNormal="95" workbookViewId="0"/>
  </sheetViews>
  <sheetFormatPr defaultRowHeight="12.75" x14ac:dyDescent="0.2"/>
  <cols>
    <col min="1" max="1" width="2.28515625" style="34" customWidth="1"/>
    <col min="2" max="2" width="20.7109375" style="34" customWidth="1"/>
    <col min="3" max="3" width="15.7109375" style="34" customWidth="1"/>
    <col min="4" max="4" width="10.7109375" style="34" customWidth="1"/>
    <col min="5" max="17" width="12.7109375" style="34" customWidth="1"/>
    <col min="18" max="18" width="9.28515625" style="34" bestFit="1" customWidth="1"/>
    <col min="19" max="19" width="10" style="34" bestFit="1" customWidth="1"/>
    <col min="20" max="16384" width="9.140625" style="34"/>
  </cols>
  <sheetData>
    <row r="1" spans="2:19" ht="27" customHeight="1" x14ac:dyDescent="0.2">
      <c r="B1" s="15" t="s">
        <v>51</v>
      </c>
      <c r="C1" s="1"/>
      <c r="D1" s="1"/>
    </row>
    <row r="2" spans="2:19" ht="20.100000000000001" customHeight="1" x14ac:dyDescent="0.2">
      <c r="B2" s="2" t="s">
        <v>29</v>
      </c>
      <c r="C2" s="2" t="s">
        <v>2</v>
      </c>
      <c r="D2" s="16" t="s">
        <v>3</v>
      </c>
      <c r="E2" s="3">
        <v>2010</v>
      </c>
      <c r="F2" s="3">
        <v>2011</v>
      </c>
      <c r="G2" s="3">
        <v>2012</v>
      </c>
      <c r="H2" s="3">
        <v>2013</v>
      </c>
      <c r="I2" s="3">
        <v>2014</v>
      </c>
      <c r="J2" s="3">
        <v>2015</v>
      </c>
      <c r="K2" s="3">
        <v>2016</v>
      </c>
      <c r="L2" s="3">
        <v>2017</v>
      </c>
      <c r="M2" s="3">
        <v>2018</v>
      </c>
      <c r="N2" s="3">
        <v>2019</v>
      </c>
      <c r="O2" s="3">
        <v>2020</v>
      </c>
      <c r="P2" s="3">
        <v>2021</v>
      </c>
      <c r="Q2" s="3" t="s">
        <v>66</v>
      </c>
    </row>
    <row r="3" spans="2:19" ht="15.95" customHeight="1" x14ac:dyDescent="0.2">
      <c r="B3" s="86" t="s">
        <v>49</v>
      </c>
      <c r="C3" s="87" t="s">
        <v>71</v>
      </c>
      <c r="D3" s="88" t="s">
        <v>48</v>
      </c>
      <c r="E3" s="39">
        <v>2143.8719999999998</v>
      </c>
      <c r="F3" s="39">
        <v>2553.3629999999998</v>
      </c>
      <c r="G3" s="39">
        <v>3627.8919999999998</v>
      </c>
      <c r="H3" s="39">
        <v>3735.355</v>
      </c>
      <c r="I3" s="39">
        <v>8487.3009999999995</v>
      </c>
      <c r="J3" s="39">
        <v>10296.337</v>
      </c>
      <c r="K3" s="39">
        <v>14087.655000000001</v>
      </c>
      <c r="L3" s="39">
        <v>19142.36</v>
      </c>
      <c r="M3" s="39">
        <v>23168.828000000001</v>
      </c>
      <c r="N3" s="39">
        <v>26077.828000000001</v>
      </c>
      <c r="O3" s="39">
        <v>23690.85</v>
      </c>
      <c r="P3" s="39">
        <v>26548.664000000001</v>
      </c>
      <c r="Q3" s="39">
        <v>26695.972000000002</v>
      </c>
      <c r="R3" s="37"/>
      <c r="S3" s="37"/>
    </row>
    <row r="4" spans="2:19" ht="15.95" customHeight="1" x14ac:dyDescent="0.2">
      <c r="B4" s="89"/>
      <c r="C4" s="74"/>
      <c r="D4" s="73" t="s">
        <v>10</v>
      </c>
      <c r="E4" s="5">
        <v>8.4000000000000005E-2</v>
      </c>
      <c r="F4" s="5">
        <v>0.185</v>
      </c>
      <c r="G4" s="5">
        <v>0.189</v>
      </c>
      <c r="H4" s="5">
        <v>2.226</v>
      </c>
      <c r="I4" s="5">
        <v>5.2469999999999999</v>
      </c>
      <c r="J4" s="5">
        <v>5.7629999999999999</v>
      </c>
      <c r="K4" s="5">
        <v>19.018999999999998</v>
      </c>
      <c r="L4" s="5">
        <v>2.2970000000000002</v>
      </c>
      <c r="M4" s="5">
        <v>4.2430000000000003</v>
      </c>
      <c r="N4" s="5">
        <v>0.97299999999999998</v>
      </c>
      <c r="O4" s="5">
        <v>2634.3850000000002</v>
      </c>
      <c r="P4" s="5">
        <v>144.05600000000001</v>
      </c>
      <c r="Q4" s="5">
        <v>262.26499999999999</v>
      </c>
      <c r="R4" s="37"/>
      <c r="S4" s="37"/>
    </row>
    <row r="5" spans="2:19" ht="15.95" customHeight="1" x14ac:dyDescent="0.2">
      <c r="B5" s="89"/>
      <c r="C5" s="74"/>
      <c r="D5" s="75" t="s">
        <v>11</v>
      </c>
      <c r="E5" s="7">
        <f>SUM(E3:E4)</f>
        <v>2143.9559999999997</v>
      </c>
      <c r="F5" s="7">
        <f t="shared" ref="F5:L5" si="0">SUM(F3:F4)</f>
        <v>2553.5479999999998</v>
      </c>
      <c r="G5" s="7">
        <f t="shared" si="0"/>
        <v>3628.0809999999997</v>
      </c>
      <c r="H5" s="7">
        <f t="shared" si="0"/>
        <v>3737.5810000000001</v>
      </c>
      <c r="I5" s="7">
        <f t="shared" si="0"/>
        <v>8492.5479999999989</v>
      </c>
      <c r="J5" s="7">
        <f t="shared" si="0"/>
        <v>10302.1</v>
      </c>
      <c r="K5" s="7">
        <f t="shared" si="0"/>
        <v>14106.674000000001</v>
      </c>
      <c r="L5" s="7">
        <f t="shared" si="0"/>
        <v>19144.656999999999</v>
      </c>
      <c r="M5" s="7">
        <f t="shared" ref="M5:N5" si="1">SUM(M3:M4)</f>
        <v>23173.071</v>
      </c>
      <c r="N5" s="7">
        <f t="shared" si="1"/>
        <v>26078.801000000003</v>
      </c>
      <c r="O5" s="7">
        <f t="shared" ref="O5:P5" si="2">SUM(O3:O4)</f>
        <v>26325.235000000001</v>
      </c>
      <c r="P5" s="7">
        <f t="shared" si="2"/>
        <v>26692.720000000001</v>
      </c>
      <c r="Q5" s="7">
        <f t="shared" ref="Q5" si="3">SUM(Q3:Q4)</f>
        <v>26958.237000000001</v>
      </c>
      <c r="R5" s="37"/>
      <c r="S5" s="37"/>
    </row>
    <row r="6" spans="2:19" ht="15.95" customHeight="1" x14ac:dyDescent="0.2">
      <c r="B6" s="89"/>
      <c r="C6" s="90" t="s">
        <v>72</v>
      </c>
      <c r="D6" s="76" t="s">
        <v>48</v>
      </c>
      <c r="E6" s="5">
        <v>16540.416000000001</v>
      </c>
      <c r="F6" s="5">
        <v>20048.284</v>
      </c>
      <c r="G6" s="5">
        <v>26816.055</v>
      </c>
      <c r="H6" s="5">
        <v>28809.882000000001</v>
      </c>
      <c r="I6" s="5">
        <v>64903.718000000001</v>
      </c>
      <c r="J6" s="5">
        <v>79726.653999999995</v>
      </c>
      <c r="K6" s="5">
        <v>105957.503</v>
      </c>
      <c r="L6" s="5">
        <v>130126.268</v>
      </c>
      <c r="M6" s="5">
        <v>160239.74</v>
      </c>
      <c r="N6" s="5">
        <v>181265.677</v>
      </c>
      <c r="O6" s="5">
        <v>163803.17199999999</v>
      </c>
      <c r="P6" s="5">
        <v>177917.36</v>
      </c>
      <c r="Q6" s="5">
        <v>178149.00099999999</v>
      </c>
      <c r="R6" s="37"/>
      <c r="S6" s="37"/>
    </row>
    <row r="7" spans="2:19" ht="15.95" customHeight="1" x14ac:dyDescent="0.2">
      <c r="B7" s="89"/>
      <c r="C7" s="90"/>
      <c r="D7" s="73" t="s">
        <v>10</v>
      </c>
      <c r="E7" s="5">
        <v>0.95499999999999996</v>
      </c>
      <c r="F7" s="5">
        <v>1.9830000000000001</v>
      </c>
      <c r="G7" s="5">
        <v>2.3479999999999999</v>
      </c>
      <c r="H7" s="5">
        <v>21.896999999999998</v>
      </c>
      <c r="I7" s="5">
        <v>53.216000000000001</v>
      </c>
      <c r="J7" s="5">
        <v>59.956000000000003</v>
      </c>
      <c r="K7" s="5">
        <v>67.295000000000002</v>
      </c>
      <c r="L7" s="5">
        <v>21.556000000000001</v>
      </c>
      <c r="M7" s="5">
        <v>42.676000000000002</v>
      </c>
      <c r="N7" s="5">
        <v>10.419</v>
      </c>
      <c r="O7" s="5">
        <v>20144.651999999998</v>
      </c>
      <c r="P7" s="5">
        <v>1454.6510000000001</v>
      </c>
      <c r="Q7" s="5">
        <v>2173.6869999999999</v>
      </c>
      <c r="R7" s="37"/>
      <c r="S7" s="37"/>
    </row>
    <row r="8" spans="2:19" ht="15.95" customHeight="1" x14ac:dyDescent="0.2">
      <c r="B8" s="89"/>
      <c r="C8" s="90"/>
      <c r="D8" s="91" t="s">
        <v>11</v>
      </c>
      <c r="E8" s="38">
        <f>SUM(E6:E7)</f>
        <v>16541.371000000003</v>
      </c>
      <c r="F8" s="38">
        <f t="shared" ref="F8:L8" si="4">SUM(F6:F7)</f>
        <v>20050.267</v>
      </c>
      <c r="G8" s="38">
        <f t="shared" si="4"/>
        <v>26818.403000000002</v>
      </c>
      <c r="H8" s="38">
        <f t="shared" si="4"/>
        <v>28831.779000000002</v>
      </c>
      <c r="I8" s="38">
        <f t="shared" si="4"/>
        <v>64956.934000000001</v>
      </c>
      <c r="J8" s="38">
        <f t="shared" si="4"/>
        <v>79786.61</v>
      </c>
      <c r="K8" s="38">
        <f t="shared" si="4"/>
        <v>106024.798</v>
      </c>
      <c r="L8" s="38">
        <f t="shared" si="4"/>
        <v>130147.82399999999</v>
      </c>
      <c r="M8" s="38">
        <f t="shared" ref="M8:N8" si="5">SUM(M6:M7)</f>
        <v>160282.416</v>
      </c>
      <c r="N8" s="38">
        <f t="shared" si="5"/>
        <v>181276.09599999999</v>
      </c>
      <c r="O8" s="38">
        <f t="shared" ref="O8:P8" si="6">SUM(O6:O7)</f>
        <v>183947.82399999999</v>
      </c>
      <c r="P8" s="38">
        <f t="shared" si="6"/>
        <v>179372.011</v>
      </c>
      <c r="Q8" s="38">
        <f t="shared" ref="Q8" si="7">SUM(Q6:Q7)</f>
        <v>180322.68799999999</v>
      </c>
      <c r="R8" s="37"/>
      <c r="S8" s="37"/>
    </row>
    <row r="9" spans="2:19" x14ac:dyDescent="0.2">
      <c r="B9" s="51" t="s">
        <v>62</v>
      </c>
      <c r="M9" s="37"/>
      <c r="N9" s="37"/>
    </row>
    <row r="11" spans="2:19" x14ac:dyDescent="0.2">
      <c r="P11" s="9" t="s">
        <v>9</v>
      </c>
    </row>
    <row r="15" spans="2:19" x14ac:dyDescent="0.2">
      <c r="O15" s="5"/>
      <c r="P15" s="5"/>
      <c r="Q15" s="5"/>
    </row>
    <row r="16" spans="2:19" x14ac:dyDescent="0.2">
      <c r="L16" s="37"/>
      <c r="M16" s="37"/>
      <c r="O16" s="5"/>
      <c r="P16" s="5"/>
      <c r="Q16" s="5"/>
    </row>
    <row r="17" spans="12:19" x14ac:dyDescent="0.2">
      <c r="L17" s="37"/>
      <c r="M17" s="37"/>
    </row>
    <row r="28" spans="12:19" x14ac:dyDescent="0.2">
      <c r="R28" s="37"/>
      <c r="S28" s="37"/>
    </row>
    <row r="32" spans="12:19" x14ac:dyDescent="0.2">
      <c r="R32" s="37"/>
      <c r="S32" s="37"/>
    </row>
    <row r="35" spans="5:16" x14ac:dyDescent="0.2"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5:16" x14ac:dyDescent="0.2"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5:16" x14ac:dyDescent="0.2">
      <c r="E37" s="37"/>
    </row>
    <row r="38" spans="5:16" x14ac:dyDescent="0.2">
      <c r="E38" s="37"/>
    </row>
    <row r="39" spans="5:16" x14ac:dyDescent="0.2">
      <c r="E39" s="37"/>
    </row>
    <row r="40" spans="5:16" x14ac:dyDescent="0.2">
      <c r="E40" s="37"/>
    </row>
    <row r="41" spans="5:16" x14ac:dyDescent="0.2">
      <c r="E41" s="37"/>
    </row>
    <row r="42" spans="5:16" x14ac:dyDescent="0.2">
      <c r="E42" s="37"/>
    </row>
    <row r="43" spans="5:16" x14ac:dyDescent="0.2">
      <c r="E43" s="37"/>
    </row>
    <row r="44" spans="5:16" x14ac:dyDescent="0.2">
      <c r="E44" s="37"/>
    </row>
    <row r="45" spans="5:16" x14ac:dyDescent="0.2">
      <c r="E45" s="37"/>
    </row>
    <row r="46" spans="5:16" x14ac:dyDescent="0.2">
      <c r="E46" s="37"/>
    </row>
    <row r="47" spans="5:16" x14ac:dyDescent="0.2">
      <c r="E47" s="37"/>
    </row>
    <row r="48" spans="5:16" x14ac:dyDescent="0.2">
      <c r="E48" s="37"/>
    </row>
    <row r="49" spans="5:5" x14ac:dyDescent="0.2">
      <c r="E49" s="37"/>
    </row>
    <row r="50" spans="5:5" x14ac:dyDescent="0.2">
      <c r="E50" s="37"/>
    </row>
  </sheetData>
  <sheetProtection selectLockedCells="1" selectUnlockedCells="1"/>
  <mergeCells count="3">
    <mergeCell ref="B3:B8"/>
    <mergeCell ref="C3:C5"/>
    <mergeCell ref="C6:C8"/>
  </mergeCells>
  <phoneticPr fontId="7" type="noConversion"/>
  <hyperlinks>
    <hyperlink ref="P11" location="ÍNDICE!A1" display="Voltar ao índice"/>
  </hyperlinks>
  <pageMargins left="0.55118110236220474" right="0.35433070866141736" top="0.98425196850393704" bottom="0.98425196850393704" header="0.51181102362204722" footer="0.51181102362204722"/>
  <pageSetup paperSize="9" scale="66" firstPageNumber="0" orientation="landscape" r:id="rId1"/>
  <headerFooter alignWithMargins="0"/>
  <ignoredErrors>
    <ignoredError sqref="E5:P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6"/>
  <sheetViews>
    <sheetView showGridLines="0" zoomScaleNormal="100" workbookViewId="0"/>
  </sheetViews>
  <sheetFormatPr defaultRowHeight="12.75" x14ac:dyDescent="0.2"/>
  <cols>
    <col min="1" max="1" width="2.28515625" style="1" customWidth="1"/>
    <col min="2" max="2" width="31" style="1" customWidth="1"/>
    <col min="3" max="3" width="10.7109375" style="1" customWidth="1"/>
    <col min="4" max="4" width="11.7109375" style="1" customWidth="1"/>
    <col min="5" max="5" width="2.7109375" style="1" customWidth="1"/>
    <col min="6" max="6" width="31" style="1" customWidth="1"/>
    <col min="7" max="7" width="10.7109375" style="1" customWidth="1"/>
    <col min="8" max="8" width="11.7109375" style="1" customWidth="1"/>
    <col min="9" max="9" width="9.140625" style="1"/>
    <col min="10" max="11" width="12.85546875" style="1" bestFit="1" customWidth="1"/>
    <col min="12" max="16384" width="9.140625" style="1"/>
  </cols>
  <sheetData>
    <row r="1" spans="2:17" ht="24" customHeight="1" x14ac:dyDescent="0.2">
      <c r="B1" s="36" t="s">
        <v>52</v>
      </c>
    </row>
    <row r="2" spans="2:17" ht="18" customHeight="1" x14ac:dyDescent="0.2">
      <c r="B2" s="13">
        <v>2021</v>
      </c>
      <c r="F2" s="13" t="s">
        <v>68</v>
      </c>
      <c r="J2" s="34"/>
      <c r="K2" s="34"/>
      <c r="L2" s="34"/>
      <c r="M2" s="34"/>
      <c r="N2" s="34"/>
      <c r="O2" s="34"/>
    </row>
    <row r="3" spans="2:17" ht="30" customHeight="1" x14ac:dyDescent="0.2">
      <c r="B3" s="3"/>
      <c r="C3" s="40" t="s">
        <v>45</v>
      </c>
      <c r="D3" s="40" t="s">
        <v>12</v>
      </c>
      <c r="F3" s="3"/>
      <c r="G3" s="40" t="s">
        <v>45</v>
      </c>
      <c r="H3" s="40" t="s">
        <v>12</v>
      </c>
      <c r="J3" s="34"/>
      <c r="K3" s="34"/>
      <c r="L3" s="34"/>
      <c r="M3" s="34"/>
      <c r="N3" s="34"/>
      <c r="O3" s="34"/>
      <c r="P3" s="34"/>
    </row>
    <row r="4" spans="2:17" ht="15.95" customHeight="1" x14ac:dyDescent="0.2">
      <c r="B4" s="35" t="s">
        <v>31</v>
      </c>
      <c r="C4" s="5">
        <v>7465.0460000000003</v>
      </c>
      <c r="D4" s="5">
        <v>53615.383999999998</v>
      </c>
      <c r="F4" s="35" t="s">
        <v>13</v>
      </c>
      <c r="G4" s="5">
        <v>9100.5049999999992</v>
      </c>
      <c r="H4" s="5">
        <v>44559.542000000001</v>
      </c>
      <c r="J4" s="34"/>
      <c r="K4" s="34"/>
      <c r="L4" s="34"/>
      <c r="M4" s="34"/>
      <c r="N4" s="34"/>
      <c r="O4" s="34"/>
      <c r="P4" s="34"/>
      <c r="Q4" s="8"/>
    </row>
    <row r="5" spans="2:17" ht="15.95" customHeight="1" x14ac:dyDescent="0.2">
      <c r="B5" s="41" t="s">
        <v>33</v>
      </c>
      <c r="C5" s="42">
        <v>5771.71</v>
      </c>
      <c r="D5" s="42">
        <v>43445.084999999999</v>
      </c>
      <c r="F5" s="41" t="s">
        <v>31</v>
      </c>
      <c r="G5" s="42">
        <v>6064.1170000000002</v>
      </c>
      <c r="H5" s="42">
        <v>43235.485999999997</v>
      </c>
      <c r="I5" s="8"/>
      <c r="J5" s="34"/>
      <c r="K5" s="34"/>
      <c r="L5" s="34"/>
      <c r="M5" s="34"/>
      <c r="N5" s="34"/>
      <c r="O5" s="34"/>
      <c r="P5" s="34"/>
      <c r="Q5" s="8"/>
    </row>
    <row r="6" spans="2:17" ht="15.95" customHeight="1" x14ac:dyDescent="0.2">
      <c r="B6" s="35" t="s">
        <v>13</v>
      </c>
      <c r="C6" s="4">
        <v>7859.366</v>
      </c>
      <c r="D6" s="4">
        <v>37735.631999999998</v>
      </c>
      <c r="F6" s="35" t="s">
        <v>33</v>
      </c>
      <c r="G6" s="4">
        <v>5170.951</v>
      </c>
      <c r="H6" s="4">
        <v>41392.235000000001</v>
      </c>
      <c r="I6" s="8"/>
      <c r="J6" s="37"/>
      <c r="K6" s="34"/>
      <c r="L6" s="34"/>
      <c r="M6" s="34"/>
      <c r="N6" s="34"/>
      <c r="O6" s="34"/>
      <c r="P6" s="34"/>
    </row>
    <row r="7" spans="2:17" ht="15.95" customHeight="1" x14ac:dyDescent="0.2">
      <c r="B7" s="41" t="s">
        <v>14</v>
      </c>
      <c r="C7" s="42">
        <v>4068.7240000000002</v>
      </c>
      <c r="D7" s="42">
        <v>31401.616999999998</v>
      </c>
      <c r="F7" s="41" t="s">
        <v>14</v>
      </c>
      <c r="G7" s="42">
        <v>4862.7820000000002</v>
      </c>
      <c r="H7" s="42">
        <v>36378.027000000002</v>
      </c>
      <c r="I7" s="8"/>
      <c r="Q7" s="8"/>
    </row>
    <row r="8" spans="2:17" ht="15.95" customHeight="1" x14ac:dyDescent="0.2">
      <c r="B8" s="35" t="s">
        <v>34</v>
      </c>
      <c r="C8" s="4">
        <v>952.28700000000003</v>
      </c>
      <c r="D8" s="4">
        <v>7982.81</v>
      </c>
      <c r="F8" s="35" t="s">
        <v>34</v>
      </c>
      <c r="G8" s="4">
        <v>972.64</v>
      </c>
      <c r="H8" s="4">
        <v>8099.97</v>
      </c>
      <c r="I8" s="8"/>
      <c r="Q8" s="8"/>
    </row>
    <row r="9" spans="2:17" ht="15.95" customHeight="1" x14ac:dyDescent="0.2">
      <c r="B9" s="43" t="s">
        <v>46</v>
      </c>
      <c r="C9" s="44">
        <v>249.76</v>
      </c>
      <c r="D9" s="44">
        <v>2162.4720000000002</v>
      </c>
      <c r="F9" s="43" t="s">
        <v>42</v>
      </c>
      <c r="G9" s="44">
        <v>241.87</v>
      </c>
      <c r="H9" s="44">
        <v>2135.1819999999998</v>
      </c>
      <c r="I9" s="8"/>
      <c r="L9" s="34"/>
      <c r="M9" s="34"/>
      <c r="N9" s="34"/>
      <c r="Q9" s="8"/>
    </row>
    <row r="10" spans="2:17" ht="15.95" customHeight="1" x14ac:dyDescent="0.2">
      <c r="B10" s="45" t="s">
        <v>70</v>
      </c>
      <c r="C10" s="4">
        <v>134.834</v>
      </c>
      <c r="D10" s="4">
        <v>1378.5319999999999</v>
      </c>
      <c r="F10" s="45" t="s">
        <v>46</v>
      </c>
      <c r="G10" s="4">
        <v>218.18700000000001</v>
      </c>
      <c r="H10" s="4">
        <v>1852.43</v>
      </c>
      <c r="I10" s="8"/>
      <c r="J10" s="34"/>
      <c r="K10" s="34"/>
      <c r="L10" s="34"/>
      <c r="M10" s="34"/>
      <c r="N10" s="34"/>
      <c r="O10" s="34"/>
      <c r="P10" s="34"/>
      <c r="Q10" s="8"/>
    </row>
    <row r="11" spans="2:17" ht="15.95" customHeight="1" x14ac:dyDescent="0.2">
      <c r="B11" s="41" t="s">
        <v>42</v>
      </c>
      <c r="C11" s="42">
        <v>126.599</v>
      </c>
      <c r="D11" s="42">
        <v>1173.857</v>
      </c>
      <c r="F11" s="41" t="s">
        <v>70</v>
      </c>
      <c r="G11" s="42">
        <v>162.84200000000001</v>
      </c>
      <c r="H11" s="42">
        <v>1062.818</v>
      </c>
      <c r="I11" s="8"/>
      <c r="J11" s="34"/>
      <c r="K11" s="34"/>
      <c r="L11" s="34"/>
      <c r="M11" s="34"/>
      <c r="N11" s="34"/>
      <c r="O11" s="34"/>
      <c r="P11" s="34"/>
      <c r="Q11" s="8"/>
    </row>
    <row r="12" spans="2:17" ht="15.95" customHeight="1" x14ac:dyDescent="0.2">
      <c r="B12" s="35" t="s">
        <v>65</v>
      </c>
      <c r="C12" s="5">
        <v>23.4</v>
      </c>
      <c r="D12" s="5">
        <v>178.96700000000001</v>
      </c>
      <c r="F12" s="35" t="s">
        <v>69</v>
      </c>
      <c r="G12" s="5">
        <v>87.597999999999999</v>
      </c>
      <c r="H12" s="5">
        <v>975.86699999999996</v>
      </c>
      <c r="I12" s="8"/>
      <c r="J12" s="34"/>
      <c r="K12" s="34"/>
      <c r="L12" s="34"/>
      <c r="M12" s="34"/>
      <c r="N12" s="34"/>
      <c r="O12" s="34"/>
      <c r="P12" s="34"/>
      <c r="Q12" s="8"/>
    </row>
    <row r="13" spans="2:17" ht="15.95" customHeight="1" x14ac:dyDescent="0.2">
      <c r="B13" s="47" t="s">
        <v>63</v>
      </c>
      <c r="C13" s="42">
        <v>13.353999999999999</v>
      </c>
      <c r="D13" s="42">
        <v>116.105</v>
      </c>
      <c r="F13" s="47" t="s">
        <v>63</v>
      </c>
      <c r="G13" s="42">
        <v>35.683999999999997</v>
      </c>
      <c r="H13" s="42">
        <v>248.31200000000001</v>
      </c>
      <c r="I13" s="8"/>
      <c r="J13" s="34"/>
      <c r="K13" s="34"/>
      <c r="L13" s="34"/>
      <c r="M13" s="34"/>
      <c r="N13" s="34"/>
      <c r="O13" s="34"/>
      <c r="P13" s="34"/>
      <c r="Q13" s="8"/>
    </row>
    <row r="14" spans="2:17" ht="15.95" customHeight="1" x14ac:dyDescent="0.2">
      <c r="B14" s="35" t="s">
        <v>43</v>
      </c>
      <c r="C14" s="5">
        <f>C15-SUM(C4:C13)</f>
        <v>27.639999999999418</v>
      </c>
      <c r="D14" s="5">
        <f>D15-SUM(D4:D13)</f>
        <v>181.54999999995925</v>
      </c>
      <c r="F14" s="35" t="s">
        <v>43</v>
      </c>
      <c r="G14" s="5">
        <f>G15-SUM(G4:G13)</f>
        <v>41.060999999997875</v>
      </c>
      <c r="H14" s="5">
        <f>H15-SUM(H4:H13)</f>
        <v>382.81899999998859</v>
      </c>
      <c r="I14" s="8"/>
      <c r="J14" s="34"/>
      <c r="K14" s="34"/>
      <c r="L14" s="34"/>
      <c r="M14" s="34"/>
      <c r="N14" s="34"/>
      <c r="O14" s="34"/>
      <c r="P14" s="34"/>
      <c r="Q14" s="8"/>
    </row>
    <row r="15" spans="2:17" ht="20.100000000000001" customHeight="1" x14ac:dyDescent="0.2">
      <c r="B15" s="46" t="s">
        <v>35</v>
      </c>
      <c r="C15" s="52">
        <v>26692.720000000001</v>
      </c>
      <c r="D15" s="52">
        <v>179372.01099999997</v>
      </c>
      <c r="F15" s="46" t="s">
        <v>35</v>
      </c>
      <c r="G15" s="52">
        <v>26958.237000000001</v>
      </c>
      <c r="H15" s="52">
        <v>180322.68799999997</v>
      </c>
      <c r="I15" s="8"/>
      <c r="J15" s="65"/>
      <c r="K15" s="65"/>
      <c r="L15" s="34"/>
      <c r="M15" s="34"/>
      <c r="N15" s="34"/>
      <c r="O15" s="34"/>
      <c r="P15" s="34"/>
      <c r="Q15" s="8"/>
    </row>
    <row r="16" spans="2:17" x14ac:dyDescent="0.2">
      <c r="I16" s="8"/>
      <c r="J16" s="65"/>
      <c r="K16" s="65"/>
      <c r="L16" s="34"/>
      <c r="M16" s="34"/>
      <c r="N16" s="34"/>
      <c r="O16" s="34"/>
      <c r="P16" s="34"/>
      <c r="Q16" s="8"/>
    </row>
    <row r="17" spans="2:17" x14ac:dyDescent="0.2">
      <c r="I17" s="8"/>
      <c r="L17" s="34"/>
      <c r="M17" s="34"/>
      <c r="N17" s="34"/>
      <c r="O17" s="34"/>
      <c r="P17" s="34"/>
      <c r="Q17" s="8"/>
    </row>
    <row r="18" spans="2:17" ht="24" customHeight="1" x14ac:dyDescent="0.2">
      <c r="B18" s="36" t="s">
        <v>53</v>
      </c>
      <c r="I18" s="8"/>
      <c r="J18" s="67"/>
      <c r="K18" s="67"/>
      <c r="L18" s="34"/>
      <c r="M18" s="34"/>
      <c r="N18" s="34"/>
      <c r="O18" s="34"/>
      <c r="P18" s="34"/>
      <c r="Q18" s="8"/>
    </row>
    <row r="19" spans="2:17" ht="18" customHeight="1" x14ac:dyDescent="0.2">
      <c r="B19" s="13">
        <v>2021</v>
      </c>
      <c r="F19" s="13" t="s">
        <v>68</v>
      </c>
      <c r="J19" s="67"/>
      <c r="K19" s="67"/>
      <c r="L19" s="34"/>
      <c r="M19" s="34"/>
      <c r="N19" s="34"/>
      <c r="O19" s="34"/>
      <c r="P19" s="34"/>
      <c r="Q19" s="8"/>
    </row>
    <row r="20" spans="2:17" ht="30" customHeight="1" x14ac:dyDescent="0.2">
      <c r="B20" s="3"/>
      <c r="C20" s="40" t="s">
        <v>45</v>
      </c>
      <c r="D20" s="40" t="s">
        <v>12</v>
      </c>
      <c r="F20" s="3"/>
      <c r="G20" s="40" t="s">
        <v>45</v>
      </c>
      <c r="H20" s="40" t="s">
        <v>12</v>
      </c>
      <c r="I20" s="8"/>
      <c r="J20" s="67"/>
      <c r="K20" s="67"/>
      <c r="L20" s="34"/>
      <c r="M20" s="34"/>
      <c r="N20" s="34"/>
      <c r="O20" s="34"/>
      <c r="P20" s="34"/>
      <c r="Q20" s="8"/>
    </row>
    <row r="21" spans="2:17" ht="15.95" customHeight="1" x14ac:dyDescent="0.2">
      <c r="B21" s="35" t="s">
        <v>13</v>
      </c>
      <c r="C21" s="5">
        <v>694.45699999999999</v>
      </c>
      <c r="D21" s="5">
        <v>4488.4110000000001</v>
      </c>
      <c r="F21" s="35" t="s">
        <v>13</v>
      </c>
      <c r="G21" s="5">
        <v>435.78</v>
      </c>
      <c r="H21" s="5">
        <v>2273.991</v>
      </c>
      <c r="I21" s="8"/>
      <c r="J21" s="67"/>
      <c r="K21" s="67"/>
      <c r="L21" s="34"/>
      <c r="M21" s="34"/>
      <c r="N21" s="34"/>
      <c r="O21" s="34"/>
      <c r="P21" s="34"/>
      <c r="Q21" s="8"/>
    </row>
    <row r="22" spans="2:17" ht="15.95" customHeight="1" x14ac:dyDescent="0.2">
      <c r="B22" s="41" t="s">
        <v>31</v>
      </c>
      <c r="C22" s="42">
        <v>20.094000000000001</v>
      </c>
      <c r="D22" s="42">
        <v>142.48400000000001</v>
      </c>
      <c r="F22" s="41" t="s">
        <v>31</v>
      </c>
      <c r="G22" s="42">
        <v>21.33</v>
      </c>
      <c r="H22" s="42">
        <v>153.15100000000001</v>
      </c>
      <c r="I22" s="8"/>
      <c r="J22" s="37"/>
      <c r="K22" s="34"/>
      <c r="L22" s="34"/>
      <c r="M22" s="34"/>
      <c r="N22" s="34"/>
      <c r="O22" s="34"/>
      <c r="P22" s="34"/>
      <c r="Q22" s="8"/>
    </row>
    <row r="23" spans="2:17" ht="15.95" customHeight="1" x14ac:dyDescent="0.2">
      <c r="B23" s="35" t="s">
        <v>14</v>
      </c>
      <c r="C23" s="4">
        <v>4.9530000000000003</v>
      </c>
      <c r="D23" s="4">
        <v>41.850999999999999</v>
      </c>
      <c r="F23" s="35" t="s">
        <v>14</v>
      </c>
      <c r="G23" s="4">
        <v>3.9430000000000001</v>
      </c>
      <c r="H23" s="4">
        <v>22.873000000000001</v>
      </c>
      <c r="I23" s="8"/>
      <c r="J23" s="34"/>
      <c r="K23" s="34"/>
      <c r="L23" s="34"/>
      <c r="M23" s="34"/>
      <c r="N23" s="34"/>
      <c r="O23" s="34"/>
      <c r="P23" s="34"/>
      <c r="Q23" s="8"/>
    </row>
    <row r="24" spans="2:17" ht="15.95" customHeight="1" x14ac:dyDescent="0.2">
      <c r="B24" s="41" t="s">
        <v>34</v>
      </c>
      <c r="C24" s="66">
        <v>0.23400000000000001</v>
      </c>
      <c r="D24" s="42">
        <v>2.2639999999999998</v>
      </c>
      <c r="F24" s="41" t="s">
        <v>65</v>
      </c>
      <c r="G24" s="42">
        <v>1.032</v>
      </c>
      <c r="H24" s="42">
        <v>10.629</v>
      </c>
      <c r="I24" s="8"/>
      <c r="J24" s="34"/>
      <c r="K24" s="34"/>
      <c r="L24" s="34"/>
      <c r="M24" s="34"/>
      <c r="N24" s="34"/>
      <c r="O24" s="34"/>
      <c r="P24" s="34"/>
    </row>
    <row r="25" spans="2:17" ht="15.95" customHeight="1" x14ac:dyDescent="0.2">
      <c r="B25" s="35"/>
      <c r="C25" s="62"/>
      <c r="D25" s="5"/>
      <c r="F25" s="35" t="s">
        <v>33</v>
      </c>
      <c r="G25" s="62">
        <v>0.2</v>
      </c>
      <c r="H25" s="5">
        <v>7.0170000000000003</v>
      </c>
      <c r="I25" s="8"/>
      <c r="J25" s="34"/>
      <c r="K25" s="34"/>
      <c r="L25" s="34"/>
      <c r="M25" s="34"/>
      <c r="N25" s="34"/>
      <c r="O25" s="34"/>
      <c r="P25" s="34"/>
      <c r="Q25" s="8"/>
    </row>
    <row r="26" spans="2:17" ht="20.100000000000001" customHeight="1" x14ac:dyDescent="0.2">
      <c r="B26" s="46" t="s">
        <v>35</v>
      </c>
      <c r="C26" s="52">
        <v>719.73800000000006</v>
      </c>
      <c r="D26" s="52">
        <v>4675.01</v>
      </c>
      <c r="E26" s="10"/>
      <c r="F26" s="46" t="s">
        <v>35</v>
      </c>
      <c r="G26" s="52">
        <v>462.28499999999991</v>
      </c>
      <c r="H26" s="52">
        <v>2467.6609999999996</v>
      </c>
      <c r="I26" s="8"/>
      <c r="P26" s="8"/>
      <c r="Q26" s="8"/>
    </row>
    <row r="27" spans="2:17" x14ac:dyDescent="0.2">
      <c r="I27" s="8"/>
      <c r="L27" s="34"/>
      <c r="M27" s="34"/>
      <c r="N27" s="34"/>
      <c r="P27" s="8"/>
      <c r="Q27" s="8"/>
    </row>
    <row r="28" spans="2:17" x14ac:dyDescent="0.2">
      <c r="I28" s="8"/>
      <c r="O28" s="34"/>
      <c r="P28" s="34"/>
      <c r="Q28" s="8"/>
    </row>
    <row r="29" spans="2:17" x14ac:dyDescent="0.2">
      <c r="I29" s="8"/>
      <c r="O29" s="34"/>
      <c r="P29" s="34"/>
      <c r="Q29" s="8"/>
    </row>
    <row r="30" spans="2:17" x14ac:dyDescent="0.2">
      <c r="H30" s="9" t="s">
        <v>9</v>
      </c>
      <c r="I30" s="8"/>
      <c r="O30" s="34"/>
      <c r="P30" s="34"/>
      <c r="Q30" s="8"/>
    </row>
    <row r="31" spans="2:17" x14ac:dyDescent="0.2">
      <c r="I31" s="8"/>
      <c r="O31" s="34"/>
      <c r="P31" s="34"/>
      <c r="Q31" s="8"/>
    </row>
    <row r="32" spans="2:17" x14ac:dyDescent="0.2">
      <c r="I32" s="8"/>
      <c r="O32" s="34"/>
      <c r="P32" s="34"/>
      <c r="Q32" s="8"/>
    </row>
    <row r="33" spans="9:17" x14ac:dyDescent="0.2">
      <c r="I33" s="8"/>
      <c r="O33" s="34"/>
      <c r="P33" s="34"/>
      <c r="Q33" s="8"/>
    </row>
    <row r="34" spans="9:17" x14ac:dyDescent="0.2">
      <c r="I34" s="8"/>
      <c r="O34" s="34"/>
      <c r="P34" s="34"/>
      <c r="Q34" s="8"/>
    </row>
    <row r="35" spans="9:17" x14ac:dyDescent="0.2">
      <c r="I35" s="8"/>
      <c r="O35" s="34"/>
      <c r="P35" s="34"/>
      <c r="Q35" s="8"/>
    </row>
    <row r="36" spans="9:17" x14ac:dyDescent="0.2">
      <c r="I36" s="8"/>
      <c r="O36" s="34"/>
      <c r="P36" s="34"/>
      <c r="Q36" s="8"/>
    </row>
    <row r="37" spans="9:17" x14ac:dyDescent="0.2">
      <c r="I37" s="8"/>
      <c r="O37" s="34"/>
      <c r="P37" s="34"/>
      <c r="Q37" s="8"/>
    </row>
    <row r="38" spans="9:17" x14ac:dyDescent="0.2">
      <c r="I38" s="8"/>
      <c r="O38" s="34"/>
      <c r="P38" s="34"/>
      <c r="Q38" s="8"/>
    </row>
    <row r="39" spans="9:17" x14ac:dyDescent="0.2">
      <c r="I39" s="8"/>
      <c r="O39" s="34"/>
      <c r="P39" s="34"/>
      <c r="Q39" s="8"/>
    </row>
    <row r="40" spans="9:17" x14ac:dyDescent="0.2">
      <c r="I40" s="8"/>
      <c r="O40" s="34"/>
      <c r="P40" s="34"/>
      <c r="Q40" s="8"/>
    </row>
    <row r="41" spans="9:17" x14ac:dyDescent="0.2">
      <c r="I41" s="8"/>
      <c r="O41" s="34"/>
      <c r="P41" s="34"/>
      <c r="Q41" s="8"/>
    </row>
    <row r="42" spans="9:17" x14ac:dyDescent="0.2">
      <c r="I42" s="8"/>
      <c r="O42" s="34"/>
      <c r="P42" s="34"/>
    </row>
    <row r="43" spans="9:17" x14ac:dyDescent="0.2">
      <c r="I43" s="8"/>
      <c r="O43" s="34"/>
      <c r="P43" s="34"/>
      <c r="Q43" s="8"/>
    </row>
    <row r="44" spans="9:17" x14ac:dyDescent="0.2">
      <c r="I44" s="8"/>
      <c r="O44" s="34"/>
      <c r="P44" s="34"/>
      <c r="Q44" s="8"/>
    </row>
    <row r="45" spans="9:17" x14ac:dyDescent="0.2">
      <c r="I45" s="8"/>
      <c r="O45" s="34"/>
      <c r="P45" s="34"/>
      <c r="Q45" s="8"/>
    </row>
    <row r="46" spans="9:17" x14ac:dyDescent="0.2">
      <c r="I46" s="8"/>
      <c r="O46" s="34"/>
      <c r="P46" s="34"/>
      <c r="Q46" s="8"/>
    </row>
    <row r="47" spans="9:17" x14ac:dyDescent="0.2">
      <c r="I47" s="8"/>
      <c r="O47" s="34"/>
      <c r="P47" s="34"/>
      <c r="Q47" s="8"/>
    </row>
    <row r="48" spans="9:17" x14ac:dyDescent="0.2">
      <c r="I48" s="8"/>
      <c r="O48" s="34"/>
      <c r="P48" s="34"/>
    </row>
    <row r="49" spans="9:16" x14ac:dyDescent="0.2">
      <c r="I49" s="8"/>
      <c r="O49" s="34"/>
      <c r="P49" s="34"/>
    </row>
    <row r="50" spans="9:16" x14ac:dyDescent="0.2">
      <c r="I50" s="8"/>
      <c r="O50" s="34"/>
      <c r="P50" s="34"/>
    </row>
    <row r="51" spans="9:16" x14ac:dyDescent="0.2">
      <c r="I51" s="8"/>
    </row>
    <row r="52" spans="9:16" x14ac:dyDescent="0.2">
      <c r="I52" s="8"/>
    </row>
    <row r="53" spans="9:16" x14ac:dyDescent="0.2">
      <c r="I53" s="8"/>
    </row>
    <row r="54" spans="9:16" x14ac:dyDescent="0.2">
      <c r="I54" s="8"/>
    </row>
    <row r="55" spans="9:16" x14ac:dyDescent="0.2">
      <c r="I55" s="8"/>
    </row>
    <row r="56" spans="9:16" x14ac:dyDescent="0.2">
      <c r="I56" s="8"/>
    </row>
  </sheetData>
  <sheetProtection selectLockedCells="1" selectUnlockedCells="1"/>
  <sortState ref="L10:N14">
    <sortCondition descending="1" ref="N10:N14"/>
  </sortState>
  <phoneticPr fontId="7" type="noConversion"/>
  <hyperlinks>
    <hyperlink ref="H30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0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="95" zoomScaleNormal="95" workbookViewId="0"/>
  </sheetViews>
  <sheetFormatPr defaultRowHeight="12.75" x14ac:dyDescent="0.2"/>
  <cols>
    <col min="1" max="1" width="2.28515625" style="1" customWidth="1"/>
    <col min="2" max="2" width="25.28515625" customWidth="1"/>
    <col min="3" max="3" width="11.7109375" customWidth="1"/>
    <col min="4" max="16" width="12.7109375" customWidth="1"/>
  </cols>
  <sheetData>
    <row r="1" spans="2:16" ht="29.85" customHeight="1" x14ac:dyDescent="0.2">
      <c r="B1" s="13" t="s">
        <v>54</v>
      </c>
      <c r="C1" s="1"/>
    </row>
    <row r="2" spans="2:16" ht="21.95" customHeight="1" x14ac:dyDescent="0.2">
      <c r="B2" s="2" t="s">
        <v>15</v>
      </c>
      <c r="C2" s="16" t="s">
        <v>2</v>
      </c>
      <c r="D2" s="14" t="s">
        <v>28</v>
      </c>
      <c r="E2" s="14">
        <v>2011</v>
      </c>
      <c r="F2" s="14">
        <v>2012</v>
      </c>
      <c r="G2" s="14">
        <v>2013</v>
      </c>
      <c r="H2" s="14">
        <v>2014</v>
      </c>
      <c r="I2" s="14">
        <v>2015</v>
      </c>
      <c r="J2" s="14">
        <v>2016</v>
      </c>
      <c r="K2" s="14">
        <v>2017</v>
      </c>
      <c r="L2" s="14">
        <v>2018</v>
      </c>
      <c r="M2" s="14">
        <v>2019</v>
      </c>
      <c r="N2" s="14">
        <v>2020</v>
      </c>
      <c r="O2" s="14">
        <v>2021</v>
      </c>
      <c r="P2" s="14">
        <v>2022</v>
      </c>
    </row>
    <row r="3" spans="2:16" ht="20.100000000000001" customHeight="1" x14ac:dyDescent="0.2">
      <c r="B3" s="92" t="s">
        <v>55</v>
      </c>
      <c r="C3" s="93" t="s">
        <v>16</v>
      </c>
      <c r="D3" s="5">
        <v>146</v>
      </c>
      <c r="E3" s="5">
        <v>164</v>
      </c>
      <c r="F3" s="5">
        <v>234</v>
      </c>
      <c r="G3" s="22">
        <v>271</v>
      </c>
      <c r="H3" s="22">
        <v>450</v>
      </c>
      <c r="I3" s="22">
        <v>775</v>
      </c>
      <c r="J3" s="22">
        <v>911</v>
      </c>
      <c r="K3" s="22">
        <v>1108</v>
      </c>
      <c r="L3" s="22">
        <v>1396</v>
      </c>
      <c r="M3" s="22">
        <v>1364</v>
      </c>
      <c r="N3" s="22">
        <v>1368</v>
      </c>
      <c r="O3" s="22">
        <v>1450</v>
      </c>
      <c r="P3" s="22">
        <v>1554</v>
      </c>
    </row>
    <row r="4" spans="2:16" ht="20.100000000000001" customHeight="1" x14ac:dyDescent="0.2">
      <c r="B4" s="83" t="s">
        <v>56</v>
      </c>
      <c r="C4" s="94" t="s">
        <v>44</v>
      </c>
      <c r="D4" s="23">
        <v>2216</v>
      </c>
      <c r="E4" s="23">
        <v>1943</v>
      </c>
      <c r="F4" s="23">
        <v>3091</v>
      </c>
      <c r="G4" s="24">
        <v>2757</v>
      </c>
      <c r="H4" s="24">
        <v>4697</v>
      </c>
      <c r="I4" s="24">
        <v>12659</v>
      </c>
      <c r="J4" s="24">
        <v>16972</v>
      </c>
      <c r="K4" s="24">
        <v>17880</v>
      </c>
      <c r="L4" s="24">
        <v>26926</v>
      </c>
      <c r="M4" s="24">
        <v>25420</v>
      </c>
      <c r="N4" s="24">
        <v>25276</v>
      </c>
      <c r="O4" s="24">
        <v>27950</v>
      </c>
      <c r="P4" s="24">
        <v>29304</v>
      </c>
    </row>
    <row r="8" spans="2:16" x14ac:dyDescent="0.2">
      <c r="O8" s="12" t="s">
        <v>9</v>
      </c>
    </row>
    <row r="30" spans="11:11" x14ac:dyDescent="0.2">
      <c r="K30" s="22"/>
    </row>
    <row r="34" spans="23:23" x14ac:dyDescent="0.2">
      <c r="W34" t="s">
        <v>64</v>
      </c>
    </row>
  </sheetData>
  <phoneticPr fontId="7" type="noConversion"/>
  <hyperlinks>
    <hyperlink ref="O8" location="ÍNDICE!A1" display="Voltar ao índice"/>
  </hyperlinks>
  <pageMargins left="0.75" right="0.75" top="1" bottom="1" header="0.5" footer="0.5"/>
  <pageSetup paperSize="9" orientation="portrait" r:id="rId1"/>
  <headerFooter alignWithMargins="0"/>
  <ignoredErrors>
    <ignoredError sqref="D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7"/>
  <sheetViews>
    <sheetView showGridLines="0" zoomScaleNormal="100" workbookViewId="0"/>
  </sheetViews>
  <sheetFormatPr defaultRowHeight="12.75" x14ac:dyDescent="0.2"/>
  <cols>
    <col min="1" max="1" width="2.28515625" style="1" customWidth="1"/>
    <col min="2" max="2" width="35.5703125" style="1" customWidth="1"/>
    <col min="3" max="3" width="8.140625" style="1" customWidth="1"/>
    <col min="4" max="16" width="12.7109375" style="1" customWidth="1"/>
    <col min="17" max="16384" width="9.140625" style="1"/>
  </cols>
  <sheetData>
    <row r="1" spans="1:246" ht="30" customHeight="1" x14ac:dyDescent="0.2">
      <c r="A1"/>
      <c r="B1" s="21" t="s">
        <v>59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</row>
    <row r="2" spans="1:246" ht="21.75" customHeight="1" x14ac:dyDescent="0.2">
      <c r="A2"/>
      <c r="B2" s="2" t="s">
        <v>15</v>
      </c>
      <c r="C2" s="16" t="s">
        <v>37</v>
      </c>
      <c r="D2" s="3" t="s">
        <v>28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  <c r="M2" s="3">
        <v>2019</v>
      </c>
      <c r="N2" s="3">
        <v>2020</v>
      </c>
      <c r="O2" s="3">
        <v>2021</v>
      </c>
      <c r="P2" s="3">
        <v>2022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18" customHeight="1" x14ac:dyDescent="0.2">
      <c r="B3" s="95" t="s">
        <v>17</v>
      </c>
      <c r="C3" s="96" t="s">
        <v>38</v>
      </c>
      <c r="D3" s="31">
        <v>2216</v>
      </c>
      <c r="E3" s="31">
        <v>1943</v>
      </c>
      <c r="F3" s="31">
        <v>3091</v>
      </c>
      <c r="G3" s="31">
        <v>2757</v>
      </c>
      <c r="H3" s="31">
        <v>4697</v>
      </c>
      <c r="I3" s="31">
        <v>12659</v>
      </c>
      <c r="J3" s="31">
        <v>16972</v>
      </c>
      <c r="K3" s="31">
        <v>17880</v>
      </c>
      <c r="L3" s="31">
        <v>26926</v>
      </c>
      <c r="M3" s="31">
        <v>25420</v>
      </c>
      <c r="N3" s="31">
        <v>25276</v>
      </c>
      <c r="O3" s="31">
        <v>27950</v>
      </c>
      <c r="P3" s="31">
        <v>29304</v>
      </c>
    </row>
    <row r="4" spans="1:246" ht="18" customHeight="1" x14ac:dyDescent="0.2">
      <c r="B4" s="97" t="s">
        <v>18</v>
      </c>
      <c r="C4" s="98" t="s">
        <v>38</v>
      </c>
      <c r="D4" s="27">
        <v>143.32400000000001</v>
      </c>
      <c r="E4" s="27">
        <v>110.28400000000001</v>
      </c>
      <c r="F4" s="27">
        <v>72.915000000000006</v>
      </c>
      <c r="G4" s="27">
        <v>90.509</v>
      </c>
      <c r="H4" s="27">
        <v>60.984999999999999</v>
      </c>
      <c r="I4" s="27">
        <v>133.78299999999999</v>
      </c>
      <c r="J4" s="27">
        <v>351.94600000000003</v>
      </c>
      <c r="K4" s="27">
        <v>661.28399999999999</v>
      </c>
      <c r="L4" s="27">
        <v>944.47699999999998</v>
      </c>
      <c r="M4" s="27">
        <v>298.35399999999998</v>
      </c>
      <c r="N4" s="27">
        <v>466.02300000000002</v>
      </c>
      <c r="O4" s="27">
        <v>719.73800000000006</v>
      </c>
      <c r="P4" s="27">
        <v>462.28500000000003</v>
      </c>
    </row>
    <row r="5" spans="1:246" ht="18" customHeight="1" x14ac:dyDescent="0.2">
      <c r="B5" s="84" t="s">
        <v>19</v>
      </c>
      <c r="C5" s="99" t="s">
        <v>38</v>
      </c>
      <c r="D5" s="30">
        <v>2143.9560000000001</v>
      </c>
      <c r="E5" s="30">
        <v>2553.5479999999998</v>
      </c>
      <c r="F5" s="30">
        <v>3628.0810000000001</v>
      </c>
      <c r="G5" s="30">
        <v>3737.5810000000001</v>
      </c>
      <c r="H5" s="30">
        <v>8492.5480000000007</v>
      </c>
      <c r="I5" s="30">
        <v>10302.1</v>
      </c>
      <c r="J5" s="30">
        <v>14106.674000000001</v>
      </c>
      <c r="K5" s="30">
        <v>19144.656999999999</v>
      </c>
      <c r="L5" s="30">
        <v>23173.071</v>
      </c>
      <c r="M5" s="30">
        <v>26078.800999999999</v>
      </c>
      <c r="N5" s="30">
        <v>26325.235000000001</v>
      </c>
      <c r="O5" s="30">
        <v>26692.720000000001</v>
      </c>
      <c r="P5" s="30">
        <v>26958.237000000001</v>
      </c>
    </row>
    <row r="6" spans="1:246" ht="9" customHeight="1" x14ac:dyDescent="0.2">
      <c r="B6" s="100"/>
      <c r="C6" s="10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246" ht="19.350000000000001" customHeight="1" x14ac:dyDescent="0.2">
      <c r="B7" s="102" t="s">
        <v>20</v>
      </c>
      <c r="C7" s="103" t="s">
        <v>21</v>
      </c>
      <c r="D7" s="28">
        <f t="shared" ref="D7" si="0">(D5/D3)*100</f>
        <v>96.748916967509032</v>
      </c>
      <c r="E7" s="28">
        <f t="shared" ref="E7:K7" si="1">(E5/E3)*100</f>
        <v>131.4229541945445</v>
      </c>
      <c r="F7" s="28">
        <f t="shared" si="1"/>
        <v>117.37563895179555</v>
      </c>
      <c r="G7" s="28">
        <f t="shared" si="1"/>
        <v>135.56695683714182</v>
      </c>
      <c r="H7" s="28">
        <f t="shared" si="1"/>
        <v>180.80791994890356</v>
      </c>
      <c r="I7" s="28">
        <f t="shared" si="1"/>
        <v>81.381625720831025</v>
      </c>
      <c r="J7" s="28">
        <f t="shared" si="1"/>
        <v>83.11733443318407</v>
      </c>
      <c r="K7" s="28">
        <f t="shared" si="1"/>
        <v>107.07302572706934</v>
      </c>
      <c r="L7" s="28">
        <f t="shared" ref="L7:N7" si="2">(L5/L3)*100</f>
        <v>86.062062690336489</v>
      </c>
      <c r="M7" s="28">
        <f t="shared" si="2"/>
        <v>102.5916640440598</v>
      </c>
      <c r="N7" s="28">
        <f t="shared" si="2"/>
        <v>104.15111172653901</v>
      </c>
      <c r="O7" s="28">
        <f t="shared" ref="O7:P7" si="3">(O5/O3)*100</f>
        <v>95.501681574239711</v>
      </c>
      <c r="P7" s="28">
        <f t="shared" si="3"/>
        <v>91.995075757575762</v>
      </c>
    </row>
    <row r="8" spans="1:246" ht="19.350000000000001" customHeight="1" x14ac:dyDescent="0.2">
      <c r="B8" s="104" t="s">
        <v>22</v>
      </c>
      <c r="C8" s="105" t="s">
        <v>38</v>
      </c>
      <c r="D8" s="56">
        <f t="shared" ref="D8" si="4">D3+D4-D5</f>
        <v>215.36799999999994</v>
      </c>
      <c r="E8" s="54">
        <f t="shared" ref="E8:K8" si="5">E3+E4-E5</f>
        <v>-500.26399999999967</v>
      </c>
      <c r="F8" s="54">
        <f t="shared" si="5"/>
        <v>-464.16600000000017</v>
      </c>
      <c r="G8" s="54">
        <f t="shared" si="5"/>
        <v>-890.07200000000012</v>
      </c>
      <c r="H8" s="54">
        <f t="shared" si="5"/>
        <v>-3734.563000000001</v>
      </c>
      <c r="I8" s="25">
        <f t="shared" si="5"/>
        <v>2490.6829999999991</v>
      </c>
      <c r="J8" s="25">
        <f t="shared" si="5"/>
        <v>3217.271999999999</v>
      </c>
      <c r="K8" s="54">
        <f t="shared" si="5"/>
        <v>-603.37299999999959</v>
      </c>
      <c r="L8" s="56">
        <f t="shared" ref="L8:N8" si="6">L3+L4-L5</f>
        <v>4697.405999999999</v>
      </c>
      <c r="M8" s="54">
        <f t="shared" si="6"/>
        <v>-360.44700000000012</v>
      </c>
      <c r="N8" s="54">
        <f t="shared" si="6"/>
        <v>-583.21199999999953</v>
      </c>
      <c r="O8" s="56">
        <f t="shared" ref="O8:P8" si="7">O3+O4-O5</f>
        <v>1977.018</v>
      </c>
      <c r="P8" s="56">
        <f t="shared" si="7"/>
        <v>2808.0479999999989</v>
      </c>
    </row>
    <row r="9" spans="1:246" ht="19.350000000000001" customHeight="1" x14ac:dyDescent="0.2">
      <c r="B9" s="102" t="s">
        <v>23</v>
      </c>
      <c r="C9" s="103" t="s">
        <v>21</v>
      </c>
      <c r="D9" s="57">
        <f t="shared" ref="D9" si="8">(D3/D8)*100</f>
        <v>1028.9365179599572</v>
      </c>
      <c r="E9" s="55">
        <f t="shared" ref="E9:K9" si="9">(E3/E8)*100</f>
        <v>-388.39492747829172</v>
      </c>
      <c r="F9" s="55">
        <f t="shared" si="9"/>
        <v>-665.92555249630493</v>
      </c>
      <c r="G9" s="55">
        <f t="shared" si="9"/>
        <v>-309.75022245391381</v>
      </c>
      <c r="H9" s="55">
        <f t="shared" si="9"/>
        <v>-125.77107415245101</v>
      </c>
      <c r="I9" s="28">
        <f t="shared" si="9"/>
        <v>508.2541616094864</v>
      </c>
      <c r="J9" s="28">
        <f t="shared" si="9"/>
        <v>527.52766940438994</v>
      </c>
      <c r="K9" s="55">
        <f t="shared" si="9"/>
        <v>-2963.341084204963</v>
      </c>
      <c r="L9" s="57">
        <f t="shared" ref="L9:N9" si="10">(L3/L8)*100</f>
        <v>573.20998014648956</v>
      </c>
      <c r="M9" s="55">
        <f t="shared" si="10"/>
        <v>-7052.3544376843174</v>
      </c>
      <c r="N9" s="55">
        <f t="shared" si="10"/>
        <v>-4333.9300288745808</v>
      </c>
      <c r="O9" s="57">
        <f t="shared" ref="O9:P9" si="11">(O3/O8)*100</f>
        <v>1413.7453477914719</v>
      </c>
      <c r="P9" s="57">
        <f t="shared" si="11"/>
        <v>1043.5719047537652</v>
      </c>
    </row>
    <row r="10" spans="1:246" ht="26.1" customHeight="1" x14ac:dyDescent="0.2">
      <c r="B10" s="106" t="s">
        <v>39</v>
      </c>
      <c r="C10" s="101" t="s">
        <v>21</v>
      </c>
      <c r="D10" s="26">
        <f t="shared" ref="D10" si="12">(D3-D5)/D8*100</f>
        <v>33.451580550499557</v>
      </c>
      <c r="E10" s="26">
        <f t="shared" ref="E10:K10" si="13">(E3-E5)/E8*100</f>
        <v>122.04516015543796</v>
      </c>
      <c r="F10" s="26">
        <f t="shared" si="13"/>
        <v>115.70881968950761</v>
      </c>
      <c r="G10" s="26">
        <f t="shared" si="13"/>
        <v>110.1687279231343</v>
      </c>
      <c r="H10" s="26">
        <f t="shared" si="13"/>
        <v>101.63298891998875</v>
      </c>
      <c r="I10" s="26">
        <f t="shared" si="13"/>
        <v>94.628662097906499</v>
      </c>
      <c r="J10" s="26">
        <f t="shared" si="13"/>
        <v>89.060732197961499</v>
      </c>
      <c r="K10" s="26">
        <f t="shared" si="13"/>
        <v>209.59787726663274</v>
      </c>
      <c r="L10" s="26">
        <f t="shared" ref="L10:N10" si="14">(L3-L5)/L8*100</f>
        <v>79.893647685552423</v>
      </c>
      <c r="M10" s="26">
        <f t="shared" si="14"/>
        <v>182.77333422111968</v>
      </c>
      <c r="N10" s="26">
        <f t="shared" si="14"/>
        <v>179.9062776486083</v>
      </c>
      <c r="O10" s="26">
        <f t="shared" ref="O10:P10" si="15">(O3-O5)/O8*100</f>
        <v>63.594767473032555</v>
      </c>
      <c r="P10" s="26">
        <f t="shared" si="15"/>
        <v>83.537140390762559</v>
      </c>
    </row>
    <row r="11" spans="1:246" x14ac:dyDescent="0.2">
      <c r="B11" s="58" t="s">
        <v>58</v>
      </c>
    </row>
    <row r="12" spans="1:246" x14ac:dyDescent="0.2">
      <c r="B12" s="53" t="s">
        <v>24</v>
      </c>
    </row>
    <row r="13" spans="1:246" x14ac:dyDescent="0.2">
      <c r="B13" s="53" t="s">
        <v>25</v>
      </c>
      <c r="O13" s="9" t="s">
        <v>9</v>
      </c>
    </row>
    <row r="14" spans="1:246" x14ac:dyDescent="0.2">
      <c r="B14" s="53" t="s">
        <v>26</v>
      </c>
    </row>
    <row r="15" spans="1:246" x14ac:dyDescent="0.2">
      <c r="B15" s="53" t="s">
        <v>27</v>
      </c>
    </row>
    <row r="16" spans="1:246" ht="9" customHeight="1" x14ac:dyDescent="0.2"/>
    <row r="17" spans="2:2" x14ac:dyDescent="0.2">
      <c r="B17" s="61" t="s">
        <v>57</v>
      </c>
    </row>
  </sheetData>
  <phoneticPr fontId="7" type="noConversion"/>
  <hyperlinks>
    <hyperlink ref="O1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  <ignoredErrors>
    <ignoredError sqref="D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4</vt:i4>
      </vt:variant>
    </vt:vector>
  </HeadingPairs>
  <TitlesOfParts>
    <vt:vector size="10" baseType="lpstr">
      <vt:lpstr>ÍNDICE</vt:lpstr>
      <vt:lpstr>1</vt:lpstr>
      <vt:lpstr>2</vt:lpstr>
      <vt:lpstr>3</vt:lpstr>
      <vt:lpstr>4</vt:lpstr>
      <vt:lpstr>5</vt:lpstr>
      <vt:lpstr>'1'!Área_de_Impressão</vt:lpstr>
      <vt:lpstr>'2'!Área_de_Impressão</vt:lpstr>
      <vt:lpstr>'3'!Área_de_Impressão</vt:lpstr>
      <vt:lpstr>'5'!Área_de_Impressão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2019-06-05T15:20:32Z</cp:lastPrinted>
  <dcterms:created xsi:type="dcterms:W3CDTF">2011-09-19T15:33:05Z</dcterms:created>
  <dcterms:modified xsi:type="dcterms:W3CDTF">2023-07-26T10:17:12Z</dcterms:modified>
</cp:coreProperties>
</file>