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theme/themeOverride5.xml" ContentType="application/vnd.openxmlformats-officedocument.themeOverride+xml"/>
  <Override PartName="/xl/charts/chart6.xml" ContentType="application/vnd.openxmlformats-officedocument.drawingml.chart+xml"/>
  <Override PartName="/xl/theme/themeOverride6.xml" ContentType="application/vnd.openxmlformats-officedocument.themeOverrid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theme/themeOverride7.xml" ContentType="application/vnd.openxmlformats-officedocument.themeOverride+xml"/>
  <Override PartName="/xl/charts/chart8.xml" ContentType="application/vnd.openxmlformats-officedocument.drawingml.chart+xml"/>
  <Override PartName="/xl/theme/themeOverride8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dias\Documents\WORK_D\AMIS\GlobalAgrimar\ATUALIZACAO_2023\FICHEIROS\Horticolas\"/>
    </mc:Choice>
  </mc:AlternateContent>
  <bookViews>
    <workbookView xWindow="0" yWindow="45" windowWidth="10920" windowHeight="8145" tabRatio="610"/>
  </bookViews>
  <sheets>
    <sheet name="ÍNDICE" sheetId="1" r:id="rId1"/>
    <sheet name="1" sheetId="2" r:id="rId2"/>
    <sheet name="2" sheetId="3" r:id="rId3"/>
    <sheet name="3" sheetId="4" r:id="rId4"/>
    <sheet name="4" sheetId="5" r:id="rId5"/>
    <sheet name="5" sheetId="7" r:id="rId6"/>
    <sheet name="6" sheetId="9" r:id="rId7"/>
  </sheets>
  <definedNames>
    <definedName name="_xlnm.Print_Area" localSheetId="1">'1'!$B$1:$M$22</definedName>
    <definedName name="_xlnm.Print_Area" localSheetId="2">'2'!$B$1:$H$37</definedName>
    <definedName name="_xlnm.Print_Area" localSheetId="3">'3'!$B$1:$I$44</definedName>
    <definedName name="_xlnm.Print_Area" localSheetId="4">'4'!$B$1:$G$40</definedName>
    <definedName name="_xlnm.Print_Area" localSheetId="5">'5'!$B$1:$G$10</definedName>
    <definedName name="_xlnm.Print_Area" localSheetId="6">'6'!$B$1:$G$40</definedName>
  </definedNames>
  <calcPr calcId="152511"/>
</workbook>
</file>

<file path=xl/calcChain.xml><?xml version="1.0" encoding="utf-8"?>
<calcChain xmlns="http://schemas.openxmlformats.org/spreadsheetml/2006/main">
  <c r="H42" i="4" l="1"/>
  <c r="G42" i="4"/>
  <c r="C24" i="4"/>
  <c r="D24" i="4"/>
  <c r="C42" i="4"/>
  <c r="D42" i="4"/>
  <c r="P8" i="9" l="1"/>
  <c r="P10" i="9" s="1"/>
  <c r="P7" i="9"/>
  <c r="P17" i="5"/>
  <c r="Q15" i="3"/>
  <c r="Q12" i="3"/>
  <c r="Q8" i="3"/>
  <c r="Q5" i="3"/>
  <c r="Q21" i="2"/>
  <c r="Q20" i="2"/>
  <c r="Q18" i="2"/>
  <c r="Q15" i="2"/>
  <c r="Q11" i="2"/>
  <c r="Q10" i="2"/>
  <c r="Q8" i="2"/>
  <c r="Q5" i="2"/>
  <c r="P9" i="9" l="1"/>
  <c r="O17" i="5"/>
  <c r="O10" i="9" l="1"/>
  <c r="O9" i="9"/>
  <c r="O8" i="9"/>
  <c r="O7" i="9"/>
  <c r="P15" i="3"/>
  <c r="P12" i="3"/>
  <c r="P8" i="3"/>
  <c r="P5" i="3"/>
  <c r="P21" i="2"/>
  <c r="P20" i="2"/>
  <c r="P18" i="2"/>
  <c r="P15" i="2"/>
  <c r="P11" i="2"/>
  <c r="P10" i="2"/>
  <c r="P8" i="2"/>
  <c r="P5" i="2"/>
  <c r="H24" i="4" l="1"/>
  <c r="G24" i="4"/>
  <c r="N5" i="7" l="1"/>
  <c r="M5" i="7"/>
  <c r="N17" i="5"/>
  <c r="M17" i="5"/>
  <c r="K17" i="5"/>
  <c r="J17" i="5"/>
  <c r="I17" i="5"/>
  <c r="H17" i="5"/>
  <c r="G17" i="5"/>
  <c r="F17" i="5"/>
  <c r="E17" i="5"/>
  <c r="D17" i="5"/>
  <c r="L17" i="5"/>
  <c r="N8" i="9" l="1"/>
  <c r="N10" i="9" s="1"/>
  <c r="N7" i="9"/>
  <c r="O15" i="3"/>
  <c r="O12" i="3"/>
  <c r="O8" i="3"/>
  <c r="O5" i="3"/>
  <c r="O21" i="2"/>
  <c r="O20" i="2"/>
  <c r="O18" i="2"/>
  <c r="O15" i="2"/>
  <c r="O11" i="2"/>
  <c r="O10" i="2"/>
  <c r="O8" i="2"/>
  <c r="O5" i="2"/>
  <c r="N9" i="9" l="1"/>
  <c r="M8" i="9" l="1"/>
  <c r="M9" i="9" s="1"/>
  <c r="M7" i="9"/>
  <c r="L5" i="7"/>
  <c r="M10" i="9" l="1"/>
  <c r="N15" i="3" l="1"/>
  <c r="N12" i="3"/>
  <c r="N8" i="3"/>
  <c r="N5" i="3"/>
  <c r="N21" i="2"/>
  <c r="N20" i="2"/>
  <c r="N18" i="2"/>
  <c r="N15" i="2"/>
  <c r="N11" i="2"/>
  <c r="N10" i="2"/>
  <c r="N8" i="2"/>
  <c r="N5" i="2"/>
  <c r="K18" i="2" l="1"/>
  <c r="L8" i="9" l="1"/>
  <c r="L10" i="9" s="1"/>
  <c r="L7" i="9"/>
  <c r="K5" i="7"/>
  <c r="L9" i="9" l="1"/>
  <c r="M15" i="3" l="1"/>
  <c r="M12" i="3"/>
  <c r="M8" i="3"/>
  <c r="M5" i="3"/>
  <c r="M21" i="2"/>
  <c r="M20" i="2"/>
  <c r="M18" i="2"/>
  <c r="M15" i="2"/>
  <c r="M11" i="2"/>
  <c r="M10" i="2"/>
  <c r="M8" i="2"/>
  <c r="M5" i="2"/>
  <c r="L15" i="3" l="1"/>
  <c r="L12" i="3"/>
  <c r="L8" i="3"/>
  <c r="L5" i="3"/>
  <c r="K8" i="9"/>
  <c r="K10" i="9" s="1"/>
  <c r="K7" i="9"/>
  <c r="J5" i="7"/>
  <c r="I5" i="7"/>
  <c r="H5" i="7"/>
  <c r="G5" i="7"/>
  <c r="F5" i="7"/>
  <c r="E5" i="7"/>
  <c r="D5" i="7"/>
  <c r="K9" i="9" l="1"/>
  <c r="L21" i="2" l="1"/>
  <c r="L20" i="2"/>
  <c r="L18" i="2"/>
  <c r="L15" i="2"/>
  <c r="L11" i="2"/>
  <c r="L10" i="2"/>
  <c r="L8" i="2"/>
  <c r="L5" i="2"/>
  <c r="J8" i="9" l="1"/>
  <c r="J10" i="9" s="1"/>
  <c r="I8" i="9"/>
  <c r="I9" i="9" s="1"/>
  <c r="J7" i="9"/>
  <c r="I7" i="9"/>
  <c r="K15" i="3"/>
  <c r="K12" i="3"/>
  <c r="K8" i="3"/>
  <c r="K5" i="3"/>
  <c r="K21" i="2"/>
  <c r="K20" i="2"/>
  <c r="K15" i="2"/>
  <c r="K11" i="2"/>
  <c r="K10" i="2"/>
  <c r="K8" i="2"/>
  <c r="K5" i="2"/>
  <c r="J9" i="9" l="1"/>
  <c r="I10" i="9"/>
  <c r="H8" i="9"/>
  <c r="H10" i="9" s="1"/>
  <c r="H7" i="9"/>
  <c r="J15" i="3"/>
  <c r="I15" i="3"/>
  <c r="J12" i="3"/>
  <c r="I12" i="3"/>
  <c r="J8" i="3"/>
  <c r="I8" i="3"/>
  <c r="J5" i="3"/>
  <c r="I5" i="3"/>
  <c r="J21" i="2"/>
  <c r="I21" i="2"/>
  <c r="J20" i="2"/>
  <c r="I20" i="2"/>
  <c r="J18" i="2"/>
  <c r="I18" i="2"/>
  <c r="J15" i="2"/>
  <c r="I15" i="2"/>
  <c r="J11" i="2"/>
  <c r="I11" i="2"/>
  <c r="J10" i="2"/>
  <c r="I10" i="2"/>
  <c r="J8" i="2"/>
  <c r="I8" i="2"/>
  <c r="J5" i="2"/>
  <c r="I5" i="2"/>
  <c r="H9" i="9" l="1"/>
  <c r="H15" i="3" l="1"/>
  <c r="H12" i="3"/>
  <c r="H8" i="3"/>
  <c r="H5" i="3"/>
  <c r="H21" i="2"/>
  <c r="H20" i="2"/>
  <c r="H18" i="2"/>
  <c r="H15" i="2"/>
  <c r="H11" i="2"/>
  <c r="H10" i="2"/>
  <c r="H8" i="2"/>
  <c r="H5" i="2"/>
  <c r="G8" i="9" l="1"/>
  <c r="G10" i="9" s="1"/>
  <c r="G7" i="9"/>
  <c r="G9" i="9" l="1"/>
  <c r="G15" i="3" l="1"/>
  <c r="G12" i="3"/>
  <c r="G8" i="3"/>
  <c r="G5" i="3"/>
  <c r="G21" i="2" l="1"/>
  <c r="G20" i="2"/>
  <c r="G18" i="2"/>
  <c r="G15" i="2"/>
  <c r="G11" i="2"/>
  <c r="G10" i="2"/>
  <c r="G8" i="2"/>
  <c r="G5" i="2"/>
  <c r="F8" i="9"/>
  <c r="F10" i="9" s="1"/>
  <c r="E8" i="9"/>
  <c r="E9" i="9" s="1"/>
  <c r="D8" i="9"/>
  <c r="D10" i="9" s="1"/>
  <c r="F7" i="9"/>
  <c r="E7" i="9"/>
  <c r="D7" i="9"/>
  <c r="D9" i="9" l="1"/>
  <c r="F9" i="9"/>
  <c r="E10" i="9"/>
  <c r="E21" i="2"/>
  <c r="E20" i="2"/>
  <c r="E18" i="2"/>
  <c r="E15" i="2"/>
  <c r="E11" i="2"/>
  <c r="E10" i="2"/>
  <c r="E8" i="2"/>
  <c r="E5" i="2"/>
  <c r="E15" i="3"/>
  <c r="E12" i="3"/>
  <c r="E8" i="3"/>
  <c r="E5" i="3"/>
  <c r="F15" i="3"/>
  <c r="F12" i="3"/>
  <c r="F8" i="3"/>
  <c r="F5" i="3"/>
  <c r="F11" i="2"/>
  <c r="F10" i="2"/>
  <c r="F21" i="2"/>
  <c r="F20" i="2"/>
  <c r="F18" i="2"/>
  <c r="F15" i="2"/>
  <c r="F8" i="2"/>
  <c r="F5" i="2"/>
</calcChain>
</file>

<file path=xl/sharedStrings.xml><?xml version="1.0" encoding="utf-8"?>
<sst xmlns="http://schemas.openxmlformats.org/spreadsheetml/2006/main" count="213" uniqueCount="104">
  <si>
    <t>1. Comércio Internacional</t>
  </si>
  <si>
    <t>4. Área e Produção</t>
  </si>
  <si>
    <t>Unidade</t>
  </si>
  <si>
    <t>Fluxo</t>
  </si>
  <si>
    <t>Entradas</t>
  </si>
  <si>
    <t>Saídas</t>
  </si>
  <si>
    <t>Saldo</t>
  </si>
  <si>
    <t>EUR/Kg</t>
  </si>
  <si>
    <t>Preço Médio de Exportação</t>
  </si>
  <si>
    <t>Voltar ao índice</t>
  </si>
  <si>
    <t>PT</t>
  </si>
  <si>
    <t>Total</t>
  </si>
  <si>
    <r>
      <t xml:space="preserve">Valor 
</t>
    </r>
    <r>
      <rPr>
        <sz val="10"/>
        <color indexed="60"/>
        <rFont val="Arial"/>
        <family val="2"/>
      </rPr>
      <t>(1000 EUR)</t>
    </r>
  </si>
  <si>
    <t>Espanha</t>
  </si>
  <si>
    <t>França</t>
  </si>
  <si>
    <t>Itália</t>
  </si>
  <si>
    <t>Luxemburgo</t>
  </si>
  <si>
    <t>Rubrica</t>
  </si>
  <si>
    <t>ha</t>
  </si>
  <si>
    <t>%</t>
  </si>
  <si>
    <t>Grau de Auto-Aprovisionamento</t>
  </si>
  <si>
    <t>Suíça</t>
  </si>
  <si>
    <t>Peso da Prod. Certificada na Prod. Total</t>
  </si>
  <si>
    <t>2010</t>
  </si>
  <si>
    <t>Produto</t>
  </si>
  <si>
    <t>Preço Médio de Importação</t>
  </si>
  <si>
    <t xml:space="preserve">Hortícolas Frescos e Congelados - Comércio Internacional </t>
  </si>
  <si>
    <t>Hortícolas Congelados</t>
  </si>
  <si>
    <t>Angola</t>
  </si>
  <si>
    <t>Alemanha</t>
  </si>
  <si>
    <t>Polónia</t>
  </si>
  <si>
    <t>Cabo Verde</t>
  </si>
  <si>
    <t>Países Baixos</t>
  </si>
  <si>
    <t>Bélgica</t>
  </si>
  <si>
    <t>TOTAL</t>
  </si>
  <si>
    <t>Dinamarca</t>
  </si>
  <si>
    <t>Japão</t>
  </si>
  <si>
    <t>Argélia</t>
  </si>
  <si>
    <t>Batata</t>
  </si>
  <si>
    <t>Hortícolas - Produção Certificada de Batata IGP</t>
  </si>
  <si>
    <t>Produção Certificada de Batata IGP</t>
  </si>
  <si>
    <t>Produção total de Batata</t>
  </si>
  <si>
    <t>Tomate fresco</t>
  </si>
  <si>
    <t>Hortícolas - Área e Produção</t>
  </si>
  <si>
    <t>Hortícolas Congelados - Produção</t>
  </si>
  <si>
    <t>Produção</t>
  </si>
  <si>
    <t>Importação</t>
  </si>
  <si>
    <t>Exportação</t>
  </si>
  <si>
    <t>Orientação Exportadora</t>
  </si>
  <si>
    <t>Consumo Aparente</t>
  </si>
  <si>
    <t>Grau de Abastecimento
do mercado interno</t>
  </si>
  <si>
    <t>Nota:</t>
  </si>
  <si>
    <t>Orientação Exportadora = Exportação / Produção x 100</t>
  </si>
  <si>
    <t>Consumo Aparente = Produção + Importação - Exportação</t>
  </si>
  <si>
    <t>Grau de Auto-Aprovisionamento = Produção / Consumo Aparente x 100</t>
  </si>
  <si>
    <t>Grau de Abastecimento do mercado interno = (Produção - Exportação) / Consumo Aparente x 100</t>
  </si>
  <si>
    <t>Hortícolas Congelados - Indicadores de análise do Comércio Internacional</t>
  </si>
  <si>
    <t>Checa, República</t>
  </si>
  <si>
    <t>2011</t>
  </si>
  <si>
    <t>Fonte:</t>
  </si>
  <si>
    <t>2. Destinos das Saídas - UE/Países Terceiros</t>
  </si>
  <si>
    <t>Hortícolas Frescos e Congelados - Destinos das Saídas - UE e Países Terceiros (PT)</t>
  </si>
  <si>
    <r>
      <t>Quantidade</t>
    </r>
    <r>
      <rPr>
        <sz val="10"/>
        <color indexed="60"/>
        <rFont val="Arial"/>
        <family val="2"/>
      </rPr>
      <t xml:space="preserve"> 
(tonelada)</t>
    </r>
  </si>
  <si>
    <t>tonelada</t>
  </si>
  <si>
    <t>3. Origens das Entradas e Destinos das Saídas</t>
  </si>
  <si>
    <t>Irlanda</t>
  </si>
  <si>
    <t>Noruega</t>
  </si>
  <si>
    <t>Suécia</t>
  </si>
  <si>
    <t>Costa Rica</t>
  </si>
  <si>
    <t>Outros países</t>
  </si>
  <si>
    <t xml:space="preserve">Total de Hortícolas congelados </t>
  </si>
  <si>
    <t>Brasil</t>
  </si>
  <si>
    <t>Estados Unidos</t>
  </si>
  <si>
    <t>UE</t>
  </si>
  <si>
    <t>Chile</t>
  </si>
  <si>
    <t>Letónia</t>
  </si>
  <si>
    <t xml:space="preserve"> Códigos NC: 0701 a 0709 - Frescos/refrigerados</t>
  </si>
  <si>
    <t xml:space="preserve"> 0710 - Congelados</t>
  </si>
  <si>
    <t>Finlândia</t>
  </si>
  <si>
    <t>5. Produção Certificada de Batata IGP</t>
  </si>
  <si>
    <t>6. Indicadores de análise do Comércio Internacional</t>
  </si>
  <si>
    <t>Marrocos</t>
  </si>
  <si>
    <t>HORTÍCOLAS FRESCOS/REF. E CONGELADOS</t>
  </si>
  <si>
    <t>Hortícolas Frescos e Refrigerados</t>
  </si>
  <si>
    <t>China, República Popular da</t>
  </si>
  <si>
    <t>Hortícolas Frescos/refrigerados</t>
  </si>
  <si>
    <t>Chipre</t>
  </si>
  <si>
    <t>Hungria</t>
  </si>
  <si>
    <r>
      <t xml:space="preserve">Reino Unido </t>
    </r>
    <r>
      <rPr>
        <sz val="10"/>
        <color indexed="19"/>
        <rFont val="Arial"/>
        <family val="2"/>
      </rPr>
      <t>(não inc. Irlanda Norte)</t>
    </r>
  </si>
  <si>
    <r>
      <t xml:space="preserve">Quantidade
</t>
    </r>
    <r>
      <rPr>
        <sz val="10"/>
        <color rgb="FF808000"/>
        <rFont val="Arial"/>
        <family val="2"/>
      </rPr>
      <t>(tonelada)</t>
    </r>
  </si>
  <si>
    <r>
      <t xml:space="preserve">Valor
</t>
    </r>
    <r>
      <rPr>
        <sz val="10"/>
        <color rgb="FF808000"/>
        <rFont val="Arial"/>
        <family val="2"/>
      </rPr>
      <t>(1000 EUR)</t>
    </r>
  </si>
  <si>
    <r>
      <t xml:space="preserve">Hortícolas </t>
    </r>
    <r>
      <rPr>
        <b/>
        <vertAlign val="superscript"/>
        <sz val="10"/>
        <color rgb="FF808000"/>
        <rFont val="Arial"/>
        <family val="2"/>
      </rPr>
      <t>a)</t>
    </r>
  </si>
  <si>
    <r>
      <t xml:space="preserve">Prod. Hortícolas congelados </t>
    </r>
    <r>
      <rPr>
        <b/>
        <vertAlign val="superscript"/>
        <sz val="10"/>
        <color rgb="FF808000"/>
        <rFont val="Arial"/>
        <family val="2"/>
      </rPr>
      <t>a)</t>
    </r>
  </si>
  <si>
    <r>
      <t xml:space="preserve">Misturas Prod. Hortícolas cong. </t>
    </r>
    <r>
      <rPr>
        <b/>
        <vertAlign val="superscript"/>
        <sz val="10"/>
        <color rgb="FF808000"/>
        <rFont val="Arial"/>
        <family val="2"/>
      </rPr>
      <t>b)</t>
    </r>
  </si>
  <si>
    <t>n.d.</t>
  </si>
  <si>
    <t>atualizado em: out/2023</t>
  </si>
  <si>
    <t>Principais destinos das Saídas em 2022</t>
  </si>
  <si>
    <t>Principais origens das Entradas em 2022</t>
  </si>
  <si>
    <t>Croácia</t>
  </si>
  <si>
    <t>Roménia</t>
  </si>
  <si>
    <t>Abast/provisões de bordo UE</t>
  </si>
  <si>
    <r>
      <t>Reino Unido</t>
    </r>
    <r>
      <rPr>
        <sz val="10"/>
        <color indexed="19"/>
        <rFont val="Arial"/>
        <family val="2"/>
      </rPr>
      <t xml:space="preserve"> (não inc. Irlanda Norte)</t>
    </r>
  </si>
  <si>
    <t>Colômbia</t>
  </si>
  <si>
    <t>Vietname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</si>
</sst>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0.0"/>
    <numFmt numFmtId="165" formatCode="#,##0.0"/>
    <numFmt numFmtId="166" formatCode="0.000"/>
    <numFmt numFmtId="167" formatCode="_-* #,##0\ _€_-;\-* #,##0\ _€_-;_-* &quot;-&quot;??\ _€_-;_-@_-"/>
  </numFmts>
  <fonts count="26" x14ac:knownFonts="1">
    <font>
      <sz val="10"/>
      <name val="Arial"/>
      <family val="2"/>
    </font>
    <font>
      <sz val="10"/>
      <color indexed="19"/>
      <name val="Arial"/>
      <family val="2"/>
    </font>
    <font>
      <b/>
      <sz val="12"/>
      <color indexed="56"/>
      <name val="Arial"/>
      <family val="2"/>
    </font>
    <font>
      <b/>
      <sz val="10"/>
      <color indexed="60"/>
      <name val="Arial"/>
      <family val="2"/>
    </font>
    <font>
      <u/>
      <sz val="10"/>
      <color indexed="12"/>
      <name val="Arial"/>
      <family val="2"/>
    </font>
    <font>
      <b/>
      <sz val="10"/>
      <color indexed="19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60"/>
      <name val="Arial"/>
      <family val="2"/>
    </font>
    <font>
      <b/>
      <sz val="9"/>
      <color indexed="6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 tint="0.249977111117893"/>
      <name val="Arial"/>
      <family val="2"/>
    </font>
    <font>
      <sz val="8.5"/>
      <name val="Arial"/>
      <family val="2"/>
    </font>
    <font>
      <sz val="9"/>
      <color theme="1"/>
      <name val="Calibri"/>
      <family val="2"/>
      <scheme val="minor"/>
    </font>
    <font>
      <u/>
      <sz val="8.1"/>
      <name val="Arial"/>
      <family val="2"/>
    </font>
    <font>
      <b/>
      <sz val="13"/>
      <color indexed="56"/>
      <name val="Arial"/>
      <family val="2"/>
    </font>
    <font>
      <b/>
      <sz val="10"/>
      <color rgb="FF808000"/>
      <name val="Arial"/>
      <family val="2"/>
    </font>
    <font>
      <sz val="10"/>
      <color rgb="FF808000"/>
      <name val="Arial"/>
      <family val="2"/>
    </font>
    <font>
      <sz val="9"/>
      <color rgb="FF808000"/>
      <name val="Arial"/>
      <family val="2"/>
    </font>
    <font>
      <b/>
      <vertAlign val="superscript"/>
      <sz val="10"/>
      <color rgb="FF808000"/>
      <name val="Arial"/>
      <family val="2"/>
    </font>
    <font>
      <b/>
      <sz val="9.5"/>
      <color rgb="FF808000"/>
      <name val="Arial"/>
      <family val="2"/>
    </font>
    <font>
      <b/>
      <sz val="9"/>
      <color rgb="FF808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AEAEA"/>
        <bgColor indexed="26"/>
      </patternFill>
    </fill>
  </fills>
  <borders count="9">
    <border>
      <left/>
      <right/>
      <top/>
      <bottom/>
      <diagonal/>
    </border>
    <border>
      <left/>
      <right/>
      <top/>
      <bottom style="hair">
        <color indexed="23"/>
      </bottom>
      <diagonal/>
    </border>
    <border>
      <left/>
      <right/>
      <top style="hair">
        <color indexed="47"/>
      </top>
      <bottom/>
      <diagonal/>
    </border>
    <border>
      <left/>
      <right/>
      <top/>
      <bottom style="hair">
        <color indexed="47"/>
      </bottom>
      <diagonal/>
    </border>
    <border>
      <left/>
      <right/>
      <top/>
      <bottom style="thin">
        <color indexed="47"/>
      </bottom>
      <diagonal/>
    </border>
    <border>
      <left/>
      <right/>
      <top style="hair">
        <color indexed="47"/>
      </top>
      <bottom style="hair">
        <color indexed="47"/>
      </bottom>
      <diagonal/>
    </border>
    <border>
      <left/>
      <right/>
      <top style="thin">
        <color indexed="47"/>
      </top>
      <bottom style="thin">
        <color indexed="47"/>
      </bottom>
      <diagonal/>
    </border>
    <border>
      <left/>
      <right/>
      <top/>
      <bottom style="hair">
        <color theme="9" tint="0.59996337778862885"/>
      </bottom>
      <diagonal/>
    </border>
    <border>
      <left/>
      <right/>
      <top style="hair">
        <color indexed="47"/>
      </top>
      <bottom style="thin">
        <color indexed="47"/>
      </bottom>
      <diagonal/>
    </border>
  </borders>
  <cellStyleXfs count="8">
    <xf numFmtId="0" fontId="0" fillId="0" borderId="0"/>
    <xf numFmtId="0" fontId="1" fillId="0" borderId="0" applyNumberFormat="0" applyFill="0" applyProtection="0">
      <alignment vertical="center"/>
    </xf>
    <xf numFmtId="0" fontId="2" fillId="0" borderId="0" applyNumberFormat="0" applyFill="0" applyBorder="0" applyProtection="0">
      <alignment vertical="center"/>
    </xf>
    <xf numFmtId="0" fontId="4" fillId="0" borderId="0" applyNumberFormat="0" applyFill="0" applyBorder="0" applyAlignment="0" applyProtection="0"/>
    <xf numFmtId="0" fontId="3" fillId="2" borderId="0" applyNumberFormat="0" applyProtection="0">
      <alignment horizontal="center" vertical="center"/>
    </xf>
    <xf numFmtId="0" fontId="12" fillId="0" borderId="0"/>
    <xf numFmtId="2" fontId="12" fillId="0" borderId="1" applyFill="0" applyProtection="0">
      <alignment vertical="center"/>
    </xf>
    <xf numFmtId="43" fontId="12" fillId="0" borderId="0" applyFont="0" applyFill="0" applyBorder="0" applyAlignment="0" applyProtection="0"/>
  </cellStyleXfs>
  <cellXfs count="135">
    <xf numFmtId="0" fontId="0" fillId="0" borderId="0" xfId="0"/>
    <xf numFmtId="0" fontId="3" fillId="2" borderId="0" xfId="4" applyNumberFormat="1" applyFont="1" applyProtection="1">
      <alignment horizontal="center" vertical="center"/>
    </xf>
    <xf numFmtId="0" fontId="0" fillId="0" borderId="0" xfId="0" applyAlignment="1">
      <alignment vertical="center"/>
    </xf>
    <xf numFmtId="0" fontId="3" fillId="2" borderId="0" xfId="4" applyNumberFormat="1" applyFont="1" applyBorder="1" applyProtection="1">
      <alignment horizontal="center" vertical="center"/>
    </xf>
    <xf numFmtId="0" fontId="3" fillId="2" borderId="0" xfId="4" applyNumberFormat="1" applyFont="1" applyBorder="1" applyAlignment="1" applyProtection="1">
      <alignment vertical="center"/>
    </xf>
    <xf numFmtId="0" fontId="3" fillId="2" borderId="0" xfId="4" applyNumberFormat="1" applyFont="1" applyBorder="1" applyAlignment="1" applyProtection="1">
      <alignment horizontal="right" vertical="center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6" fillId="3" borderId="3" xfId="0" applyNumberFormat="1" applyFont="1" applyFill="1" applyBorder="1" applyAlignment="1">
      <alignment vertical="center"/>
    </xf>
    <xf numFmtId="0" fontId="4" fillId="0" borderId="0" xfId="3" applyNumberFormat="1" applyFill="1" applyBorder="1" applyAlignment="1" applyProtection="1">
      <alignment horizontal="right" vertical="center"/>
    </xf>
    <xf numFmtId="0" fontId="8" fillId="0" borderId="0" xfId="0" applyFont="1" applyAlignment="1">
      <alignment vertical="center"/>
    </xf>
    <xf numFmtId="1" fontId="0" fillId="0" borderId="0" xfId="0" applyNumberFormat="1" applyAlignment="1">
      <alignment vertical="center"/>
    </xf>
    <xf numFmtId="3" fontId="0" fillId="3" borderId="0" xfId="0" applyNumberFormat="1" applyFill="1" applyBorder="1" applyAlignment="1">
      <alignment vertical="center"/>
    </xf>
    <xf numFmtId="0" fontId="4" fillId="0" borderId="0" xfId="3" applyNumberFormat="1" applyFont="1" applyFill="1" applyBorder="1" applyAlignment="1" applyProtection="1">
      <alignment horizontal="right" vertical="center"/>
    </xf>
    <xf numFmtId="3" fontId="8" fillId="0" borderId="0" xfId="0" applyNumberFormat="1" applyFont="1" applyAlignment="1">
      <alignment vertical="center"/>
    </xf>
    <xf numFmtId="0" fontId="5" fillId="0" borderId="0" xfId="0" applyNumberFormat="1" applyFont="1" applyFill="1" applyAlignment="1" applyProtection="1">
      <alignment vertical="center"/>
    </xf>
    <xf numFmtId="0" fontId="5" fillId="3" borderId="0" xfId="0" applyNumberFormat="1" applyFont="1" applyFill="1" applyAlignment="1" applyProtection="1">
      <alignment vertical="center"/>
    </xf>
    <xf numFmtId="3" fontId="0" fillId="0" borderId="0" xfId="0" applyNumberFormat="1" applyAlignment="1">
      <alignment vertical="center"/>
    </xf>
    <xf numFmtId="0" fontId="9" fillId="2" borderId="0" xfId="4" applyNumberFormat="1" applyFont="1" applyBorder="1" applyAlignment="1" applyProtection="1">
      <alignment vertical="center"/>
    </xf>
    <xf numFmtId="0" fontId="0" fillId="0" borderId="0" xfId="0" applyFill="1" applyAlignment="1">
      <alignment vertical="center"/>
    </xf>
    <xf numFmtId="0" fontId="3" fillId="2" borderId="0" xfId="4" applyNumberFormat="1" applyAlignment="1" applyProtection="1">
      <alignment vertical="center"/>
    </xf>
    <xf numFmtId="0" fontId="7" fillId="0" borderId="0" xfId="0" quotePrefix="1" applyFont="1" applyAlignment="1">
      <alignment horizontal="left" vertical="center"/>
    </xf>
    <xf numFmtId="0" fontId="2" fillId="0" borderId="0" xfId="2" quotePrefix="1" applyNumberFormat="1" applyFont="1" applyFill="1" applyBorder="1" applyAlignment="1" applyProtection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3" fontId="0" fillId="3" borderId="0" xfId="0" applyNumberFormat="1" applyFill="1" applyBorder="1" applyAlignment="1">
      <alignment horizontal="right" vertical="center"/>
    </xf>
    <xf numFmtId="2" fontId="0" fillId="0" borderId="3" xfId="0" applyNumberFormat="1" applyBorder="1" applyAlignment="1">
      <alignment vertical="center"/>
    </xf>
    <xf numFmtId="0" fontId="3" fillId="2" borderId="0" xfId="4" quotePrefix="1" applyNumberFormat="1" applyFont="1" applyBorder="1" applyAlignment="1" applyProtection="1">
      <alignment horizontal="right" vertical="center"/>
    </xf>
    <xf numFmtId="0" fontId="2" fillId="0" borderId="0" xfId="0" quotePrefix="1" applyFont="1" applyAlignment="1">
      <alignment horizontal="left" vertical="center"/>
    </xf>
    <xf numFmtId="0" fontId="9" fillId="2" borderId="0" xfId="4" applyNumberFormat="1" applyFont="1" applyBorder="1" applyProtection="1">
      <alignment horizontal="center" vertical="center"/>
    </xf>
    <xf numFmtId="3" fontId="6" fillId="3" borderId="4" xfId="0" applyNumberFormat="1" applyFont="1" applyFill="1" applyBorder="1" applyAlignment="1">
      <alignment vertical="center"/>
    </xf>
    <xf numFmtId="3" fontId="6" fillId="0" borderId="6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0" fillId="2" borderId="0" xfId="4" applyNumberFormat="1" applyFont="1" applyBorder="1" applyAlignment="1" applyProtection="1">
      <alignment horizontal="right" vertical="center" wrapText="1"/>
    </xf>
    <xf numFmtId="0" fontId="5" fillId="3" borderId="5" xfId="0" applyNumberFormat="1" applyFont="1" applyFill="1" applyBorder="1" applyAlignment="1" applyProtection="1">
      <alignment vertical="center"/>
    </xf>
    <xf numFmtId="0" fontId="5" fillId="4" borderId="0" xfId="0" applyNumberFormat="1" applyFont="1" applyFill="1" applyAlignment="1" applyProtection="1">
      <alignment vertical="center"/>
    </xf>
    <xf numFmtId="3" fontId="0" fillId="0" borderId="0" xfId="0" applyNumberFormat="1" applyBorder="1" applyAlignment="1">
      <alignment horizontal="right" vertical="center"/>
    </xf>
    <xf numFmtId="3" fontId="0" fillId="4" borderId="3" xfId="0" applyNumberFormat="1" applyFill="1" applyBorder="1" applyAlignment="1">
      <alignment vertical="center"/>
    </xf>
    <xf numFmtId="3" fontId="0" fillId="4" borderId="3" xfId="0" applyNumberFormat="1" applyFill="1" applyBorder="1" applyAlignment="1">
      <alignment horizontal="right" vertical="center"/>
    </xf>
    <xf numFmtId="0" fontId="2" fillId="0" borderId="0" xfId="2" applyNumberFormat="1" applyFont="1" applyFill="1" applyBorder="1" applyProtection="1">
      <alignment vertical="center"/>
    </xf>
    <xf numFmtId="3" fontId="0" fillId="0" borderId="3" xfId="0" applyNumberFormat="1" applyBorder="1" applyAlignment="1">
      <alignment vertical="center"/>
    </xf>
    <xf numFmtId="165" fontId="0" fillId="3" borderId="2" xfId="0" applyNumberFormat="1" applyFill="1" applyBorder="1" applyAlignment="1">
      <alignment vertical="center"/>
    </xf>
    <xf numFmtId="165" fontId="0" fillId="3" borderId="0" xfId="0" applyNumberFormat="1" applyFill="1" applyBorder="1" applyAlignment="1">
      <alignment vertical="center"/>
    </xf>
    <xf numFmtId="165" fontId="0" fillId="0" borderId="3" xfId="0" applyNumberFormat="1" applyBorder="1" applyAlignment="1">
      <alignment vertical="center"/>
    </xf>
    <xf numFmtId="3" fontId="4" fillId="0" borderId="0" xfId="0" applyNumberFormat="1" applyFont="1" applyAlignment="1">
      <alignment horizontal="right" vertical="center"/>
    </xf>
    <xf numFmtId="1" fontId="0" fillId="0" borderId="0" xfId="0" applyNumberFormat="1"/>
    <xf numFmtId="0" fontId="13" fillId="5" borderId="0" xfId="5" applyFont="1" applyFill="1" applyAlignment="1">
      <alignment horizontal="center" vertical="center"/>
    </xf>
    <xf numFmtId="0" fontId="4" fillId="6" borderId="0" xfId="3" quotePrefix="1" applyNumberFormat="1" applyFont="1" applyFill="1" applyBorder="1" applyAlignment="1" applyProtection="1">
      <alignment horizontal="left"/>
    </xf>
    <xf numFmtId="0" fontId="4" fillId="6" borderId="0" xfId="3" applyNumberFormat="1" applyFont="1" applyFill="1" applyBorder="1" applyAlignment="1" applyProtection="1"/>
    <xf numFmtId="0" fontId="4" fillId="6" borderId="0" xfId="3" applyNumberFormat="1" applyFill="1" applyBorder="1" applyAlignment="1" applyProtection="1">
      <alignment horizontal="left"/>
    </xf>
    <xf numFmtId="0" fontId="4" fillId="6" borderId="0" xfId="3" applyNumberFormat="1" applyFill="1" applyBorder="1" applyAlignment="1" applyProtection="1"/>
    <xf numFmtId="3" fontId="0" fillId="0" borderId="0" xfId="0" applyNumberFormat="1" applyFont="1" applyBorder="1" applyAlignment="1">
      <alignment horizontal="right" vertical="center"/>
    </xf>
    <xf numFmtId="0" fontId="0" fillId="0" borderId="0" xfId="0" quotePrefix="1" applyFont="1" applyAlignment="1">
      <alignment horizontal="left" vertical="center"/>
    </xf>
    <xf numFmtId="3" fontId="0" fillId="4" borderId="0" xfId="0" applyNumberFormat="1" applyFont="1" applyFill="1" applyBorder="1" applyAlignment="1">
      <alignment horizontal="right" vertical="center"/>
    </xf>
    <xf numFmtId="3" fontId="0" fillId="0" borderId="7" xfId="0" applyNumberFormat="1" applyBorder="1" applyAlignment="1">
      <alignment vertical="center"/>
    </xf>
    <xf numFmtId="164" fontId="0" fillId="0" borderId="3" xfId="0" applyNumberFormat="1" applyBorder="1" applyAlignment="1">
      <alignment vertical="center"/>
    </xf>
    <xf numFmtId="0" fontId="0" fillId="0" borderId="0" xfId="0" applyAlignment="1"/>
    <xf numFmtId="0" fontId="15" fillId="0" borderId="0" xfId="0" applyFont="1" applyAlignment="1">
      <alignment vertical="center"/>
    </xf>
    <xf numFmtId="3" fontId="11" fillId="3" borderId="5" xfId="0" applyNumberFormat="1" applyFont="1" applyFill="1" applyBorder="1" applyAlignment="1">
      <alignment vertical="center"/>
    </xf>
    <xf numFmtId="3" fontId="11" fillId="4" borderId="0" xfId="0" applyNumberFormat="1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14" fillId="5" borderId="0" xfId="5" applyFont="1" applyFill="1" applyAlignment="1">
      <alignment horizontal="left" vertical="center" wrapText="1"/>
    </xf>
    <xf numFmtId="1" fontId="0" fillId="0" borderId="0" xfId="0" applyNumberFormat="1" applyFill="1" applyAlignment="1">
      <alignment vertical="center"/>
    </xf>
    <xf numFmtId="0" fontId="5" fillId="3" borderId="0" xfId="0" quotePrefix="1" applyNumberFormat="1" applyFont="1" applyFill="1" applyAlignment="1" applyProtection="1">
      <alignment horizontal="left" vertical="center"/>
    </xf>
    <xf numFmtId="0" fontId="17" fillId="0" borderId="0" xfId="0" quotePrefix="1" applyFont="1" applyAlignment="1">
      <alignment horizontal="center" vertical="top"/>
    </xf>
    <xf numFmtId="0" fontId="18" fillId="0" borderId="0" xfId="0" applyFont="1"/>
    <xf numFmtId="0" fontId="0" fillId="0" borderId="8" xfId="0" applyBorder="1"/>
    <xf numFmtId="3" fontId="6" fillId="3" borderId="8" xfId="0" applyNumberFormat="1" applyFont="1" applyFill="1" applyBorder="1" applyAlignment="1">
      <alignment vertical="center"/>
    </xf>
    <xf numFmtId="166" fontId="0" fillId="0" borderId="3" xfId="0" applyNumberFormat="1" applyBorder="1" applyAlignment="1">
      <alignment vertical="center"/>
    </xf>
    <xf numFmtId="0" fontId="5" fillId="0" borderId="0" xfId="0" quotePrefix="1" applyNumberFormat="1" applyFont="1" applyFill="1" applyAlignment="1" applyProtection="1">
      <alignment horizontal="left" vertical="center"/>
    </xf>
    <xf numFmtId="3" fontId="6" fillId="4" borderId="0" xfId="0" applyNumberFormat="1" applyFont="1" applyFill="1" applyBorder="1" applyAlignment="1">
      <alignment horizontal="right" vertical="center"/>
    </xf>
    <xf numFmtId="3" fontId="0" fillId="0" borderId="0" xfId="0" applyNumberFormat="1" applyFill="1" applyAlignment="1">
      <alignment vertical="center"/>
    </xf>
    <xf numFmtId="3" fontId="0" fillId="0" borderId="0" xfId="0" applyNumberFormat="1" applyFont="1" applyFill="1" applyBorder="1" applyAlignment="1">
      <alignment horizontal="right" vertical="center"/>
    </xf>
    <xf numFmtId="0" fontId="5" fillId="0" borderId="0" xfId="0" quotePrefix="1" applyNumberFormat="1" applyFont="1" applyFill="1" applyAlignment="1" applyProtection="1">
      <alignment horizontal="left" vertical="center"/>
    </xf>
    <xf numFmtId="2" fontId="0" fillId="0" borderId="2" xfId="0" applyNumberFormat="1" applyBorder="1" applyAlignment="1">
      <alignment vertical="center"/>
    </xf>
    <xf numFmtId="2" fontId="0" fillId="4" borderId="5" xfId="0" applyNumberFormat="1" applyFill="1" applyBorder="1" applyAlignment="1">
      <alignment vertical="center"/>
    </xf>
    <xf numFmtId="2" fontId="0" fillId="3" borderId="3" xfId="0" applyNumberForma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19" fillId="0" borderId="0" xfId="0" applyFont="1" applyAlignment="1">
      <alignment vertical="center"/>
    </xf>
    <xf numFmtId="167" fontId="0" fillId="0" borderId="0" xfId="7" applyNumberFormat="1" applyFont="1" applyFill="1" applyAlignment="1">
      <alignment vertical="center"/>
    </xf>
    <xf numFmtId="167" fontId="0" fillId="0" borderId="0" xfId="7" applyNumberFormat="1" applyFont="1" applyAlignment="1">
      <alignment vertical="center"/>
    </xf>
    <xf numFmtId="0" fontId="21" fillId="0" borderId="0" xfId="1" applyNumberFormat="1" applyFont="1" applyFill="1" applyProtection="1">
      <alignment vertical="center"/>
    </xf>
    <xf numFmtId="0" fontId="21" fillId="0" borderId="0" xfId="0" applyFont="1" applyBorder="1" applyAlignment="1">
      <alignment vertical="center"/>
    </xf>
    <xf numFmtId="0" fontId="21" fillId="3" borderId="3" xfId="0" applyFont="1" applyFill="1" applyBorder="1" applyAlignment="1">
      <alignment vertical="center"/>
    </xf>
    <xf numFmtId="0" fontId="21" fillId="3" borderId="8" xfId="0" applyFont="1" applyFill="1" applyBorder="1" applyAlignment="1">
      <alignment vertical="center"/>
    </xf>
    <xf numFmtId="0" fontId="22" fillId="0" borderId="0" xfId="0" quotePrefix="1" applyFont="1" applyAlignment="1">
      <alignment horizontal="left" vertical="center"/>
    </xf>
    <xf numFmtId="0" fontId="21" fillId="0" borderId="0" xfId="0" applyFont="1" applyAlignment="1">
      <alignment vertical="center"/>
    </xf>
    <xf numFmtId="0" fontId="20" fillId="0" borderId="2" xfId="0" applyFont="1" applyBorder="1" applyAlignment="1">
      <alignment vertical="center"/>
    </xf>
    <xf numFmtId="0" fontId="21" fillId="0" borderId="2" xfId="0" applyFont="1" applyBorder="1" applyAlignment="1">
      <alignment vertical="center"/>
    </xf>
    <xf numFmtId="0" fontId="21" fillId="0" borderId="2" xfId="0" applyFont="1" applyBorder="1" applyAlignment="1">
      <alignment horizontal="left" vertical="center"/>
    </xf>
    <xf numFmtId="0" fontId="20" fillId="0" borderId="3" xfId="0" applyFont="1" applyBorder="1" applyAlignment="1">
      <alignment vertical="center"/>
    </xf>
    <xf numFmtId="0" fontId="21" fillId="0" borderId="3" xfId="0" applyFont="1" applyBorder="1" applyAlignment="1">
      <alignment vertical="center"/>
    </xf>
    <xf numFmtId="0" fontId="21" fillId="3" borderId="3" xfId="0" applyFont="1" applyFill="1" applyBorder="1" applyAlignment="1">
      <alignment horizontal="left" vertical="center"/>
    </xf>
    <xf numFmtId="0" fontId="21" fillId="0" borderId="8" xfId="0" applyFont="1" applyBorder="1" applyAlignment="1">
      <alignment vertical="center"/>
    </xf>
    <xf numFmtId="0" fontId="21" fillId="0" borderId="0" xfId="1" applyNumberFormat="1" applyFont="1" applyFill="1" applyBorder="1" applyProtection="1">
      <alignment vertical="center"/>
    </xf>
    <xf numFmtId="0" fontId="21" fillId="3" borderId="4" xfId="0" applyFont="1" applyFill="1" applyBorder="1" applyAlignment="1">
      <alignment vertical="center"/>
    </xf>
    <xf numFmtId="0" fontId="22" fillId="0" borderId="0" xfId="0" applyFont="1" applyAlignment="1">
      <alignment vertical="center"/>
    </xf>
    <xf numFmtId="0" fontId="20" fillId="0" borderId="6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vertical="center"/>
    </xf>
    <xf numFmtId="0" fontId="21" fillId="0" borderId="0" xfId="1" applyNumberFormat="1" applyFont="1" applyFill="1" applyBorder="1" applyAlignment="1" applyProtection="1">
      <alignment vertical="center"/>
    </xf>
    <xf numFmtId="0" fontId="21" fillId="4" borderId="3" xfId="1" applyNumberFormat="1" applyFont="1" applyFill="1" applyBorder="1" applyAlignment="1" applyProtection="1">
      <alignment vertical="center"/>
    </xf>
    <xf numFmtId="0" fontId="20" fillId="0" borderId="0" xfId="0" quotePrefix="1" applyNumberFormat="1" applyFont="1" applyFill="1" applyAlignment="1" applyProtection="1">
      <alignment horizontal="left" vertical="center"/>
    </xf>
    <xf numFmtId="0" fontId="20" fillId="0" borderId="0" xfId="0" quotePrefix="1" applyNumberFormat="1" applyFont="1" applyFill="1" applyBorder="1" applyAlignment="1" applyProtection="1">
      <alignment horizontal="left" vertical="center"/>
    </xf>
    <xf numFmtId="0" fontId="21" fillId="4" borderId="0" xfId="1" applyNumberFormat="1" applyFont="1" applyFill="1" applyBorder="1" applyAlignment="1" applyProtection="1">
      <alignment vertical="center"/>
    </xf>
    <xf numFmtId="0" fontId="20" fillId="0" borderId="7" xfId="0" quotePrefix="1" applyNumberFormat="1" applyFont="1" applyFill="1" applyBorder="1" applyAlignment="1" applyProtection="1">
      <alignment horizontal="left" vertical="center"/>
    </xf>
    <xf numFmtId="0" fontId="21" fillId="0" borderId="7" xfId="1" applyNumberFormat="1" applyFont="1" applyFill="1" applyBorder="1" applyAlignment="1" applyProtection="1">
      <alignment vertical="center"/>
    </xf>
    <xf numFmtId="0" fontId="24" fillId="0" borderId="0" xfId="0" quotePrefix="1" applyNumberFormat="1" applyFont="1" applyFill="1" applyAlignment="1" applyProtection="1">
      <alignment horizontal="left" vertical="center"/>
    </xf>
    <xf numFmtId="0" fontId="21" fillId="0" borderId="0" xfId="1" applyNumberFormat="1" applyFont="1" applyFill="1" applyAlignment="1" applyProtection="1">
      <alignment horizontal="center" vertical="center"/>
    </xf>
    <xf numFmtId="0" fontId="24" fillId="7" borderId="0" xfId="0" quotePrefix="1" applyNumberFormat="1" applyFont="1" applyFill="1" applyAlignment="1" applyProtection="1">
      <alignment horizontal="left" vertical="center"/>
    </xf>
    <xf numFmtId="0" fontId="21" fillId="3" borderId="0" xfId="1" applyNumberFormat="1" applyFont="1" applyFill="1" applyAlignment="1" applyProtection="1">
      <alignment horizontal="center" vertical="center"/>
    </xf>
    <xf numFmtId="0" fontId="24" fillId="0" borderId="3" xfId="0" applyNumberFormat="1" applyFont="1" applyFill="1" applyBorder="1" applyAlignment="1" applyProtection="1">
      <alignment vertical="center"/>
    </xf>
    <xf numFmtId="0" fontId="21" fillId="0" borderId="3" xfId="1" applyNumberFormat="1" applyFont="1" applyFill="1" applyBorder="1" applyAlignment="1" applyProtection="1">
      <alignment horizontal="center" vertical="center"/>
    </xf>
    <xf numFmtId="0" fontId="25" fillId="0" borderId="0" xfId="0" applyNumberFormat="1" applyFont="1" applyFill="1" applyAlignment="1" applyProtection="1">
      <alignment vertical="center"/>
    </xf>
    <xf numFmtId="0" fontId="25" fillId="3" borderId="0" xfId="0" applyNumberFormat="1" applyFont="1" applyFill="1" applyAlignment="1" applyProtection="1">
      <alignment vertical="center"/>
    </xf>
    <xf numFmtId="0" fontId="25" fillId="0" borderId="3" xfId="0" applyNumberFormat="1" applyFont="1" applyFill="1" applyBorder="1" applyAlignment="1" applyProtection="1">
      <alignment vertical="center"/>
    </xf>
    <xf numFmtId="0" fontId="20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5" fillId="3" borderId="2" xfId="0" applyNumberFormat="1" applyFont="1" applyFill="1" applyBorder="1" applyAlignment="1" applyProtection="1">
      <alignment vertical="center"/>
    </xf>
    <xf numFmtId="0" fontId="21" fillId="3" borderId="2" xfId="1" applyNumberFormat="1" applyFont="1" applyFill="1" applyBorder="1" applyAlignment="1" applyProtection="1">
      <alignment horizontal="center" vertical="center"/>
    </xf>
    <xf numFmtId="0" fontId="25" fillId="0" borderId="0" xfId="0" applyNumberFormat="1" applyFont="1" applyFill="1" applyBorder="1" applyAlignment="1" applyProtection="1">
      <alignment vertical="center"/>
    </xf>
    <xf numFmtId="0" fontId="21" fillId="0" borderId="0" xfId="1" applyNumberFormat="1" applyFont="1" applyFill="1" applyBorder="1" applyAlignment="1" applyProtection="1">
      <alignment horizontal="center" vertical="center"/>
    </xf>
    <xf numFmtId="0" fontId="25" fillId="3" borderId="0" xfId="0" applyNumberFormat="1" applyFont="1" applyFill="1" applyBorder="1" applyAlignment="1" applyProtection="1">
      <alignment vertical="center"/>
    </xf>
    <xf numFmtId="0" fontId="21" fillId="3" borderId="0" xfId="1" applyNumberFormat="1" applyFont="1" applyFill="1" applyBorder="1" applyAlignment="1" applyProtection="1">
      <alignment horizontal="center" vertical="center"/>
    </xf>
    <xf numFmtId="0" fontId="25" fillId="0" borderId="3" xfId="0" applyNumberFormat="1" applyFont="1" applyFill="1" applyBorder="1" applyAlignment="1" applyProtection="1">
      <alignment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6" xfId="0" quotePrefix="1" applyFont="1" applyBorder="1" applyAlignment="1">
      <alignment horizontal="center" vertical="center" wrapText="1"/>
    </xf>
    <xf numFmtId="0" fontId="20" fillId="0" borderId="2" xfId="0" applyNumberFormat="1" applyFont="1" applyFill="1" applyBorder="1" applyAlignment="1" applyProtection="1">
      <alignment horizontal="left" vertical="center" indent="2"/>
    </xf>
    <xf numFmtId="0" fontId="20" fillId="0" borderId="3" xfId="0" applyNumberFormat="1" applyFont="1" applyFill="1" applyBorder="1" applyAlignment="1" applyProtection="1">
      <alignment horizontal="left" vertical="center" indent="2"/>
    </xf>
    <xf numFmtId="0" fontId="20" fillId="0" borderId="2" xfId="0" applyNumberFormat="1" applyFont="1" applyFill="1" applyBorder="1" applyAlignment="1" applyProtection="1">
      <alignment horizontal="left" vertical="center"/>
    </xf>
    <xf numFmtId="0" fontId="20" fillId="0" borderId="3" xfId="0" applyNumberFormat="1" applyFont="1" applyFill="1" applyBorder="1" applyAlignment="1" applyProtection="1">
      <alignment horizontal="left" vertical="center"/>
    </xf>
    <xf numFmtId="0" fontId="20" fillId="0" borderId="0" xfId="0" quotePrefix="1" applyNumberFormat="1" applyFont="1" applyFill="1" applyAlignment="1" applyProtection="1">
      <alignment horizontal="left" vertical="center"/>
    </xf>
  </cellXfs>
  <cellStyles count="8">
    <cellStyle name="Col_Unidade" xfId="1"/>
    <cellStyle name="H1" xfId="2"/>
    <cellStyle name="Hiperligação" xfId="3" builtinId="8"/>
    <cellStyle name="Linha1" xfId="4"/>
    <cellStyle name="Normal" xfId="0" builtinId="0"/>
    <cellStyle name="Normal_Tarifs préférentiels PAR zone et SH2  2" xfId="5"/>
    <cellStyle name="ULTIMA_Linha" xfId="6"/>
    <cellStyle name="Vírgula" xfId="7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6633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804C19"/>
      <rgbColor rgb="00993366"/>
      <rgbColor rgb="00333399"/>
      <rgbColor rgb="00333333"/>
    </indexedColors>
    <mruColors>
      <color rgb="FF808000"/>
      <color rgb="FF009999"/>
      <color rgb="FF0099CC"/>
      <color rgb="FF4F81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  <a:r>
              <a:rPr lang="pt-PT" sz="1100"/>
              <a:t>Hortícolas</a:t>
            </a:r>
            <a:r>
              <a:rPr lang="pt-PT" sz="1100" baseline="0"/>
              <a:t> Frescos - Preço Médio de Importação e de Exportação </a:t>
            </a:r>
            <a:r>
              <a:rPr lang="pt-PT" sz="1100" b="0" baseline="0"/>
              <a:t>(€/kg)</a:t>
            </a:r>
            <a:endParaRPr lang="pt-PT" sz="1100" b="0"/>
          </a:p>
        </c:rich>
      </c:tx>
      <c:layout>
        <c:manualLayout>
          <c:xMode val="edge"/>
          <c:yMode val="edge"/>
          <c:x val="0.16363702480120221"/>
          <c:y val="2.59459796206343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246808248185683E-2"/>
          <c:y val="0.13819095477386933"/>
          <c:w val="0.86862064810675732"/>
          <c:h val="0.66582914572864327"/>
        </c:manualLayout>
      </c:layout>
      <c:lineChart>
        <c:grouping val="standard"/>
        <c:varyColors val="0"/>
        <c:ser>
          <c:idx val="0"/>
          <c:order val="0"/>
          <c:tx>
            <c:strRef>
              <c:f>'1'!$B$10</c:f>
              <c:strCache>
                <c:ptCount val="1"/>
                <c:pt idx="0">
                  <c:v>Preço Médio de Importação</c:v>
                </c:pt>
              </c:strCache>
            </c:strRef>
          </c:tx>
          <c:spPr>
            <a:ln w="34925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numRef>
              <c:f>'1'!$E$2:$Q$2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'1'!$E$10:$Q$10</c:f>
              <c:numCache>
                <c:formatCode>0.00</c:formatCode>
                <c:ptCount val="13"/>
                <c:pt idx="0">
                  <c:v>0.34506157107269564</c:v>
                </c:pt>
                <c:pt idx="1">
                  <c:v>0.33705245971613967</c:v>
                </c:pt>
                <c:pt idx="2">
                  <c:v>0.29320756470759018</c:v>
                </c:pt>
                <c:pt idx="3">
                  <c:v>0.37384248830411387</c:v>
                </c:pt>
                <c:pt idx="4">
                  <c:v>0.32151947097739397</c:v>
                </c:pt>
                <c:pt idx="5">
                  <c:v>0.35883812644408969</c:v>
                </c:pt>
                <c:pt idx="6">
                  <c:v>0.40442342855309221</c:v>
                </c:pt>
                <c:pt idx="7">
                  <c:v>0.41541909378449099</c:v>
                </c:pt>
                <c:pt idx="8">
                  <c:v>0.39257398655639708</c:v>
                </c:pt>
                <c:pt idx="9">
                  <c:v>0.46261045206097084</c:v>
                </c:pt>
                <c:pt idx="10">
                  <c:v>0.43100181161581469</c:v>
                </c:pt>
                <c:pt idx="11">
                  <c:v>0.44937899432582029</c:v>
                </c:pt>
                <c:pt idx="12">
                  <c:v>0.49386204297749775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'1'!$B$11</c:f>
              <c:strCache>
                <c:ptCount val="1"/>
                <c:pt idx="0">
                  <c:v>Preço Médio de Exportação</c:v>
                </c:pt>
              </c:strCache>
            </c:strRef>
          </c:tx>
          <c:spPr>
            <a:ln w="34925">
              <a:solidFill>
                <a:srgbClr val="F79646">
                  <a:lumMod val="75000"/>
                </a:srgbClr>
              </a:solidFill>
            </a:ln>
          </c:spPr>
          <c:marker>
            <c:symbol val="none"/>
          </c:marker>
          <c:cat>
            <c:numRef>
              <c:f>'1'!$E$2:$Q$2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'1'!$E$11:$Q$11</c:f>
              <c:numCache>
                <c:formatCode>0.00</c:formatCode>
                <c:ptCount val="13"/>
                <c:pt idx="0">
                  <c:v>0.46632341035153924</c:v>
                </c:pt>
                <c:pt idx="1">
                  <c:v>0.41312035103643147</c:v>
                </c:pt>
                <c:pt idx="2">
                  <c:v>0.46031173922084673</c:v>
                </c:pt>
                <c:pt idx="3">
                  <c:v>0.51653547520130194</c:v>
                </c:pt>
                <c:pt idx="4">
                  <c:v>0.4767288450161995</c:v>
                </c:pt>
                <c:pt idx="5">
                  <c:v>0.47979221243238945</c:v>
                </c:pt>
                <c:pt idx="6">
                  <c:v>0.54788137911573243</c:v>
                </c:pt>
                <c:pt idx="7">
                  <c:v>0.56927357483480889</c:v>
                </c:pt>
                <c:pt idx="8">
                  <c:v>0.64018742177362187</c:v>
                </c:pt>
                <c:pt idx="9">
                  <c:v>0.61822131753434606</c:v>
                </c:pt>
                <c:pt idx="10">
                  <c:v>0.65536969613243135</c:v>
                </c:pt>
                <c:pt idx="11">
                  <c:v>0.60989792182544333</c:v>
                </c:pt>
                <c:pt idx="12">
                  <c:v>0.59422563036592946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16734256"/>
        <c:axId val="1016732080"/>
      </c:lineChart>
      <c:catAx>
        <c:axId val="1016734256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1016732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16732080"/>
        <c:scaling>
          <c:orientation val="minMax"/>
        </c:scaling>
        <c:delete val="0"/>
        <c:axPos val="l"/>
        <c:majorGridlines>
          <c:spPr>
            <a:ln w="38100">
              <a:solidFill>
                <a:schemeClr val="bg1"/>
              </a:solidFill>
              <a:prstDash val="solid"/>
            </a:ln>
          </c:spPr>
        </c:majorGridlines>
        <c:numFmt formatCode="0.00" sourceLinked="0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chemeClr val="accent6">
                    <a:lumMod val="75000"/>
                  </a:schemeClr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1016734256"/>
        <c:crosses val="autoZero"/>
        <c:crossBetween val="between"/>
        <c:majorUnit val="0.2"/>
      </c:valAx>
      <c:spPr>
        <a:solidFill>
          <a:schemeClr val="bg1">
            <a:lumMod val="95000"/>
          </a:schemeClr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0.19405247516561561"/>
          <c:y val="0.89631648439914624"/>
          <c:w val="0.63088920663232095"/>
          <c:h val="6.1257552141454355E-2"/>
        </c:manualLayout>
      </c:layout>
      <c:overlay val="1"/>
      <c:spPr>
        <a:solidFill>
          <a:srgbClr val="FFFFFF"/>
        </a:solidFill>
        <a:ln w="0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  <a:r>
              <a:rPr lang="pt-PT" sz="1100"/>
              <a:t>Hortícolas Congelados</a:t>
            </a:r>
            <a:r>
              <a:rPr lang="pt-PT" sz="1100" baseline="0"/>
              <a:t> - Preço Médio de Importação e de Exportação </a:t>
            </a:r>
            <a:r>
              <a:rPr lang="pt-PT" sz="1100" b="0" baseline="0"/>
              <a:t>(€/kg)</a:t>
            </a:r>
            <a:endParaRPr lang="pt-PT" sz="1100" b="0"/>
          </a:p>
        </c:rich>
      </c:tx>
      <c:layout>
        <c:manualLayout>
          <c:xMode val="edge"/>
          <c:yMode val="edge"/>
          <c:x val="0.18304649738203507"/>
          <c:y val="2.842892372592398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246808248185683E-2"/>
          <c:y val="0.13819095477386933"/>
          <c:w val="0.87353511845502074"/>
          <c:h val="0.66582914572864327"/>
        </c:manualLayout>
      </c:layout>
      <c:lineChart>
        <c:grouping val="standard"/>
        <c:varyColors val="0"/>
        <c:ser>
          <c:idx val="0"/>
          <c:order val="0"/>
          <c:tx>
            <c:strRef>
              <c:f>'1'!$B$20</c:f>
              <c:strCache>
                <c:ptCount val="1"/>
                <c:pt idx="0">
                  <c:v>Preço Médio de Importação</c:v>
                </c:pt>
              </c:strCache>
            </c:strRef>
          </c:tx>
          <c:spPr>
            <a:ln w="34925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numRef>
              <c:f>'1'!$E$2:$Q$2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'1'!$E$20:$Q$20</c:f>
              <c:numCache>
                <c:formatCode>0.00</c:formatCode>
                <c:ptCount val="13"/>
                <c:pt idx="0">
                  <c:v>0.74080556665792119</c:v>
                </c:pt>
                <c:pt idx="1">
                  <c:v>0.7233474315821139</c:v>
                </c:pt>
                <c:pt idx="2">
                  <c:v>0.77802135723670762</c:v>
                </c:pt>
                <c:pt idx="3">
                  <c:v>0.81629478384329079</c:v>
                </c:pt>
                <c:pt idx="4">
                  <c:v>0.82109344078402446</c:v>
                </c:pt>
                <c:pt idx="5">
                  <c:v>0.81101864325682926</c:v>
                </c:pt>
                <c:pt idx="6">
                  <c:v>0.84598544691847</c:v>
                </c:pt>
                <c:pt idx="7">
                  <c:v>0.82099449190300045</c:v>
                </c:pt>
                <c:pt idx="8">
                  <c:v>0.82680077667286045</c:v>
                </c:pt>
                <c:pt idx="9">
                  <c:v>0.85346982439432184</c:v>
                </c:pt>
                <c:pt idx="10">
                  <c:v>0.83880000779341168</c:v>
                </c:pt>
                <c:pt idx="11">
                  <c:v>0.85795699768673583</c:v>
                </c:pt>
                <c:pt idx="12">
                  <c:v>0.97837101302359208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'1'!$B$21</c:f>
              <c:strCache>
                <c:ptCount val="1"/>
                <c:pt idx="0">
                  <c:v>Preço Médio de Exportação</c:v>
                </c:pt>
              </c:strCache>
            </c:strRef>
          </c:tx>
          <c:spPr>
            <a:ln w="34925">
              <a:solidFill>
                <a:srgbClr val="F79646">
                  <a:lumMod val="75000"/>
                </a:srgbClr>
              </a:solidFill>
            </a:ln>
          </c:spPr>
          <c:marker>
            <c:symbol val="none"/>
          </c:marker>
          <c:cat>
            <c:numRef>
              <c:f>'1'!$E$2:$Q$2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'1'!$E$21:$Q$21</c:f>
              <c:numCache>
                <c:formatCode>0.00</c:formatCode>
                <c:ptCount val="13"/>
                <c:pt idx="0">
                  <c:v>0.74308267437968056</c:v>
                </c:pt>
                <c:pt idx="1">
                  <c:v>0.74690462974639116</c:v>
                </c:pt>
                <c:pt idx="2">
                  <c:v>0.75479228828967859</c:v>
                </c:pt>
                <c:pt idx="3">
                  <c:v>0.81782272402211942</c:v>
                </c:pt>
                <c:pt idx="4">
                  <c:v>0.81971198904511933</c:v>
                </c:pt>
                <c:pt idx="5">
                  <c:v>0.80063830539047087</c:v>
                </c:pt>
                <c:pt idx="6">
                  <c:v>0.79150160751062926</c:v>
                </c:pt>
                <c:pt idx="7">
                  <c:v>0.77584330934832813</c:v>
                </c:pt>
                <c:pt idx="8">
                  <c:v>0.80429876276240497</c:v>
                </c:pt>
                <c:pt idx="9">
                  <c:v>0.79537854168488886</c:v>
                </c:pt>
                <c:pt idx="10">
                  <c:v>0.81484602875411649</c:v>
                </c:pt>
                <c:pt idx="11">
                  <c:v>0.83052446251880008</c:v>
                </c:pt>
                <c:pt idx="12">
                  <c:v>0.92343307888713344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16746224"/>
        <c:axId val="1016746768"/>
      </c:lineChart>
      <c:catAx>
        <c:axId val="1016746224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1016746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16746768"/>
        <c:scaling>
          <c:orientation val="minMax"/>
          <c:max val="1"/>
          <c:min val="0.4"/>
        </c:scaling>
        <c:delete val="0"/>
        <c:axPos val="l"/>
        <c:majorGridlines>
          <c:spPr>
            <a:ln w="38100">
              <a:solidFill>
                <a:schemeClr val="bg1"/>
              </a:solidFill>
              <a:prstDash val="solid"/>
            </a:ln>
          </c:spPr>
        </c:majorGridlines>
        <c:numFmt formatCode="0.00" sourceLinked="0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chemeClr val="accent6">
                    <a:lumMod val="75000"/>
                  </a:schemeClr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1016746224"/>
        <c:crosses val="autoZero"/>
        <c:crossBetween val="between"/>
      </c:valAx>
      <c:spPr>
        <a:solidFill>
          <a:schemeClr val="bg1">
            <a:lumMod val="95000"/>
          </a:schemeClr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0.15028215562655747"/>
          <c:y val="0.89631647808995563"/>
          <c:w val="0.7367986156755959"/>
          <c:h val="6.3636003203527025E-2"/>
        </c:manualLayout>
      </c:layout>
      <c:overlay val="1"/>
      <c:spPr>
        <a:solidFill>
          <a:srgbClr val="FFFFFF"/>
        </a:solidFill>
        <a:ln w="0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  <a:r>
              <a:rPr lang="pt-PT"/>
              <a:t>Hortícolas Frescos</a:t>
            </a:r>
            <a:r>
              <a:rPr lang="pt-PT" baseline="0"/>
              <a:t> </a:t>
            </a:r>
            <a:r>
              <a:rPr lang="pt-PT"/>
              <a:t>- Destinos das Saídas  UE e PT </a:t>
            </a:r>
            <a:r>
              <a:rPr lang="pt-PT" b="0"/>
              <a:t>(t)</a:t>
            </a:r>
          </a:p>
        </c:rich>
      </c:tx>
      <c:layout>
        <c:manualLayout>
          <c:xMode val="edge"/>
          <c:yMode val="edge"/>
          <c:x val="0.18506211967289204"/>
          <c:y val="2.80364327499814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104695559753006"/>
          <c:y val="0.15073021828384306"/>
          <c:w val="0.81386082566528617"/>
          <c:h val="0.65328989048782693"/>
        </c:manualLayout>
      </c:layout>
      <c:lineChart>
        <c:grouping val="standard"/>
        <c:varyColors val="0"/>
        <c:ser>
          <c:idx val="1"/>
          <c:order val="0"/>
          <c:tx>
            <c:strRef>
              <c:f>'2'!$D$3</c:f>
              <c:strCache>
                <c:ptCount val="1"/>
                <c:pt idx="0">
                  <c:v>UE</c:v>
                </c:pt>
              </c:strCache>
            </c:strRef>
          </c:tx>
          <c:spPr>
            <a:ln w="34925">
              <a:solidFill>
                <a:srgbClr val="F79646">
                  <a:lumMod val="75000"/>
                </a:srgbClr>
              </a:solidFill>
              <a:prstDash val="solid"/>
            </a:ln>
          </c:spPr>
          <c:marker>
            <c:symbol val="none"/>
          </c:marker>
          <c:cat>
            <c:numRef>
              <c:f>'2'!$E$2:$Q$2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'2'!$E$3:$Q$3</c:f>
              <c:numCache>
                <c:formatCode>#,##0</c:formatCode>
                <c:ptCount val="13"/>
                <c:pt idx="0">
                  <c:v>220907.29500000001</c:v>
                </c:pt>
                <c:pt idx="1">
                  <c:v>244646.041</c:v>
                </c:pt>
                <c:pt idx="2">
                  <c:v>272290.75900000002</c:v>
                </c:pt>
                <c:pt idx="3">
                  <c:v>288669.712</c:v>
                </c:pt>
                <c:pt idx="4">
                  <c:v>289251.88900000002</c:v>
                </c:pt>
                <c:pt idx="5">
                  <c:v>359964.18699999998</c:v>
                </c:pt>
                <c:pt idx="6">
                  <c:v>317113.68400000001</c:v>
                </c:pt>
                <c:pt idx="7">
                  <c:v>330942.48800000001</c:v>
                </c:pt>
                <c:pt idx="8">
                  <c:v>298351.13299999997</c:v>
                </c:pt>
                <c:pt idx="9">
                  <c:v>342252.99300000002</c:v>
                </c:pt>
                <c:pt idx="10">
                  <c:v>268547.43199999997</c:v>
                </c:pt>
                <c:pt idx="11">
                  <c:v>345332.495</c:v>
                </c:pt>
                <c:pt idx="12">
                  <c:v>391947.73599999998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'2'!$D$4</c:f>
              <c:strCache>
                <c:ptCount val="1"/>
                <c:pt idx="0">
                  <c:v>PT</c:v>
                </c:pt>
              </c:strCache>
            </c:strRef>
          </c:tx>
          <c:spPr>
            <a:ln w="34925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numRef>
              <c:f>'2'!$E$2:$Q$2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'2'!$E$4:$Q$4</c:f>
              <c:numCache>
                <c:formatCode>#,##0</c:formatCode>
                <c:ptCount val="13"/>
                <c:pt idx="0">
                  <c:v>6822.2370000000001</c:v>
                </c:pt>
                <c:pt idx="1">
                  <c:v>6609.02</c:v>
                </c:pt>
                <c:pt idx="2">
                  <c:v>7303.768</c:v>
                </c:pt>
                <c:pt idx="3">
                  <c:v>7747.5630000000001</c:v>
                </c:pt>
                <c:pt idx="4">
                  <c:v>10352.772000000001</c:v>
                </c:pt>
                <c:pt idx="5">
                  <c:v>9837.7260000000006</c:v>
                </c:pt>
                <c:pt idx="6">
                  <c:v>7506.759</c:v>
                </c:pt>
                <c:pt idx="7">
                  <c:v>9879.5290000000005</c:v>
                </c:pt>
                <c:pt idx="8">
                  <c:v>10138.958000000001</c:v>
                </c:pt>
                <c:pt idx="9">
                  <c:v>14460.334000000001</c:v>
                </c:pt>
                <c:pt idx="10">
                  <c:v>30318.651000000002</c:v>
                </c:pt>
                <c:pt idx="11">
                  <c:v>31392.403999999999</c:v>
                </c:pt>
                <c:pt idx="12">
                  <c:v>30709.584999999999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16752208"/>
        <c:axId val="1016753840"/>
      </c:lineChart>
      <c:catAx>
        <c:axId val="1016752208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1016753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16753840"/>
        <c:scaling>
          <c:orientation val="minMax"/>
        </c:scaling>
        <c:delete val="0"/>
        <c:axPos val="l"/>
        <c:majorGridlines>
          <c:spPr>
            <a:ln w="38100">
              <a:solidFill>
                <a:schemeClr val="bg1"/>
              </a:solidFill>
              <a:prstDash val="solid"/>
            </a:ln>
          </c:spPr>
        </c:majorGridlines>
        <c:numFmt formatCode="#,##0" sourceLinked="1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chemeClr val="accent6">
                    <a:lumMod val="75000"/>
                  </a:schemeClr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1016752208"/>
        <c:crosses val="autoZero"/>
        <c:crossBetween val="between"/>
      </c:valAx>
      <c:spPr>
        <a:solidFill>
          <a:schemeClr val="bg1">
            <a:lumMod val="95000"/>
          </a:schemeClr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0.19291976002999625"/>
          <c:y val="0.89631633002396438"/>
          <c:w val="0.60931758530183733"/>
          <c:h val="8.1998337164376212E-2"/>
        </c:manualLayout>
      </c:layout>
      <c:overlay val="1"/>
      <c:spPr>
        <a:solidFill>
          <a:srgbClr val="FFFFFF"/>
        </a:solidFill>
        <a:ln w="0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  <a:r>
              <a:rPr lang="pt-PT"/>
              <a:t>Hortícolas Congelados</a:t>
            </a:r>
            <a:r>
              <a:rPr lang="pt-PT" baseline="0"/>
              <a:t> </a:t>
            </a:r>
            <a:r>
              <a:rPr lang="pt-PT"/>
              <a:t>- Destinos das Saídas  UE e PT </a:t>
            </a:r>
            <a:r>
              <a:rPr lang="pt-PT" b="0"/>
              <a:t>(t)</a:t>
            </a:r>
          </a:p>
        </c:rich>
      </c:tx>
      <c:layout>
        <c:manualLayout>
          <c:xMode val="edge"/>
          <c:yMode val="edge"/>
          <c:x val="0.13804105736782901"/>
          <c:y val="3.1528667612200647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034800238255259"/>
          <c:y val="0.13819109567825763"/>
          <c:w val="0.83637748487811714"/>
          <c:h val="0.66582914572864327"/>
        </c:manualLayout>
      </c:layout>
      <c:lineChart>
        <c:grouping val="standard"/>
        <c:varyColors val="0"/>
        <c:ser>
          <c:idx val="1"/>
          <c:order val="0"/>
          <c:tx>
            <c:strRef>
              <c:f>'2'!$D$10</c:f>
              <c:strCache>
                <c:ptCount val="1"/>
                <c:pt idx="0">
                  <c:v>UE</c:v>
                </c:pt>
              </c:strCache>
            </c:strRef>
          </c:tx>
          <c:spPr>
            <a:ln w="34925">
              <a:solidFill>
                <a:srgbClr val="F79646">
                  <a:lumMod val="75000"/>
                </a:srgbClr>
              </a:solidFill>
              <a:prstDash val="solid"/>
            </a:ln>
          </c:spPr>
          <c:marker>
            <c:symbol val="none"/>
          </c:marker>
          <c:cat>
            <c:numRef>
              <c:f>'2'!$E$2:$Q$2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'2'!$E$10:$Q$10</c:f>
              <c:numCache>
                <c:formatCode>#,##0</c:formatCode>
                <c:ptCount val="13"/>
                <c:pt idx="0">
                  <c:v>41583.082999999999</c:v>
                </c:pt>
                <c:pt idx="1">
                  <c:v>48537.464</c:v>
                </c:pt>
                <c:pt idx="2">
                  <c:v>47952.563999999998</c:v>
                </c:pt>
                <c:pt idx="3">
                  <c:v>37934.654000000002</c:v>
                </c:pt>
                <c:pt idx="4">
                  <c:v>40473.862000000001</c:v>
                </c:pt>
                <c:pt idx="5">
                  <c:v>46343.341</c:v>
                </c:pt>
                <c:pt idx="6">
                  <c:v>56446.987999999998</c:v>
                </c:pt>
                <c:pt idx="7">
                  <c:v>57814.43</c:v>
                </c:pt>
                <c:pt idx="8">
                  <c:v>60562.764000000003</c:v>
                </c:pt>
                <c:pt idx="9">
                  <c:v>78501.326000000001</c:v>
                </c:pt>
                <c:pt idx="10">
                  <c:v>77318.413</c:v>
                </c:pt>
                <c:pt idx="11">
                  <c:v>68476.639999999999</c:v>
                </c:pt>
                <c:pt idx="12">
                  <c:v>77607.194000000003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'2'!$D$11</c:f>
              <c:strCache>
                <c:ptCount val="1"/>
                <c:pt idx="0">
                  <c:v>PT</c:v>
                </c:pt>
              </c:strCache>
            </c:strRef>
          </c:tx>
          <c:spPr>
            <a:ln w="34925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numRef>
              <c:f>'2'!$E$2:$Q$2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'2'!$E$11:$Q$11</c:f>
              <c:numCache>
                <c:formatCode>#,##0</c:formatCode>
                <c:ptCount val="13"/>
                <c:pt idx="0">
                  <c:v>2707.0830000000001</c:v>
                </c:pt>
                <c:pt idx="1">
                  <c:v>4665.299</c:v>
                </c:pt>
                <c:pt idx="2">
                  <c:v>6059.942</c:v>
                </c:pt>
                <c:pt idx="3">
                  <c:v>5338.3720000000003</c:v>
                </c:pt>
                <c:pt idx="4">
                  <c:v>6905.933</c:v>
                </c:pt>
                <c:pt idx="5">
                  <c:v>8332.9950000000008</c:v>
                </c:pt>
                <c:pt idx="6">
                  <c:v>12328.607</c:v>
                </c:pt>
                <c:pt idx="7">
                  <c:v>13441.895</c:v>
                </c:pt>
                <c:pt idx="8">
                  <c:v>13542</c:v>
                </c:pt>
                <c:pt idx="9">
                  <c:v>15009.287</c:v>
                </c:pt>
                <c:pt idx="10">
                  <c:v>15140.279</c:v>
                </c:pt>
                <c:pt idx="11">
                  <c:v>14241.415999999999</c:v>
                </c:pt>
                <c:pt idx="12">
                  <c:v>12879.78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16740240"/>
        <c:axId val="1016751120"/>
      </c:lineChart>
      <c:catAx>
        <c:axId val="1016740240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1016751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16751120"/>
        <c:scaling>
          <c:orientation val="minMax"/>
        </c:scaling>
        <c:delete val="0"/>
        <c:axPos val="l"/>
        <c:majorGridlines>
          <c:spPr>
            <a:ln w="38100">
              <a:solidFill>
                <a:schemeClr val="bg1"/>
              </a:solidFill>
              <a:prstDash val="solid"/>
            </a:ln>
          </c:spPr>
        </c:majorGridlines>
        <c:numFmt formatCode="#,##0" sourceLinked="1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chemeClr val="accent6">
                    <a:lumMod val="75000"/>
                  </a:schemeClr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1016740240"/>
        <c:crosses val="autoZero"/>
        <c:crossBetween val="between"/>
      </c:valAx>
      <c:spPr>
        <a:solidFill>
          <a:schemeClr val="bg1">
            <a:lumMod val="95000"/>
          </a:schemeClr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0.19291976002999625"/>
          <c:y val="0.89631633002396438"/>
          <c:w val="0.60931758530183733"/>
          <c:h val="8.1998337164376212E-2"/>
        </c:manualLayout>
      </c:layout>
      <c:overlay val="1"/>
      <c:spPr>
        <a:solidFill>
          <a:srgbClr val="FFFFFF"/>
        </a:solidFill>
        <a:ln w="0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  <a:r>
              <a:rPr lang="pt-PT"/>
              <a:t>Hortícolas (sem batata) - Área </a:t>
            </a:r>
            <a:r>
              <a:rPr lang="pt-PT" b="0"/>
              <a:t>(ha) </a:t>
            </a:r>
            <a:r>
              <a:rPr lang="pt-PT"/>
              <a:t>e Produção </a:t>
            </a:r>
            <a:r>
              <a:rPr lang="pt-PT" b="0"/>
              <a:t>(t)</a:t>
            </a:r>
          </a:p>
        </c:rich>
      </c:tx>
      <c:layout>
        <c:manualLayout>
          <c:xMode val="edge"/>
          <c:yMode val="edge"/>
          <c:x val="0.18352194115815124"/>
          <c:y val="1.493149947286445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075694184750511"/>
          <c:y val="0.13819095477386933"/>
          <c:w val="0.78381824848019588"/>
          <c:h val="0.65296924484671715"/>
        </c:manualLayout>
      </c:layout>
      <c:lineChart>
        <c:grouping val="standard"/>
        <c:varyColors val="0"/>
        <c:ser>
          <c:idx val="1"/>
          <c:order val="1"/>
          <c:spPr>
            <a:ln w="34925">
              <a:solidFill>
                <a:srgbClr val="F79646">
                  <a:lumMod val="75000"/>
                </a:srgbClr>
              </a:solidFill>
              <a:prstDash val="solid"/>
            </a:ln>
          </c:spPr>
          <c:marker>
            <c:symbol val="none"/>
          </c:marker>
          <c:cat>
            <c:strRef>
              <c:f>'4'!$E$2:$P$2</c:f>
              <c:strCach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strCache>
            </c:strRef>
          </c:cat>
          <c:val>
            <c:numRef>
              <c:f>'4'!$E$4:$P$4</c:f>
              <c:numCache>
                <c:formatCode>#,##0</c:formatCode>
                <c:ptCount val="12"/>
                <c:pt idx="0">
                  <c:v>762287</c:v>
                </c:pt>
                <c:pt idx="1">
                  <c:v>840744</c:v>
                </c:pt>
                <c:pt idx="2">
                  <c:v>900430</c:v>
                </c:pt>
                <c:pt idx="3">
                  <c:v>988650</c:v>
                </c:pt>
                <c:pt idx="4">
                  <c:v>913995</c:v>
                </c:pt>
                <c:pt idx="5">
                  <c:v>935750</c:v>
                </c:pt>
                <c:pt idx="6">
                  <c:v>936077</c:v>
                </c:pt>
                <c:pt idx="7">
                  <c:v>896110</c:v>
                </c:pt>
                <c:pt idx="8">
                  <c:v>869142</c:v>
                </c:pt>
                <c:pt idx="9">
                  <c:v>1214815</c:v>
                </c:pt>
                <c:pt idx="10">
                  <c:v>1315885</c:v>
                </c:pt>
                <c:pt idx="11">
                  <c:v>1024045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6742960"/>
        <c:axId val="1016735888"/>
      </c:lineChart>
      <c:lineChart>
        <c:grouping val="standard"/>
        <c:varyColors val="0"/>
        <c:ser>
          <c:idx val="0"/>
          <c:order val="0"/>
          <c:spPr>
            <a:ln w="38100" cmpd="sng">
              <a:solidFill>
                <a:srgbClr val="009999"/>
              </a:solidFill>
              <a:prstDash val="sysDot"/>
              <a:headEnd type="none"/>
              <a:tailEnd type="none"/>
            </a:ln>
          </c:spPr>
          <c:marker>
            <c:symbol val="none"/>
          </c:marker>
          <c:cat>
            <c:strRef>
              <c:f>'4'!$E$2:$P$2</c:f>
              <c:strCach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strCache>
            </c:strRef>
          </c:cat>
          <c:val>
            <c:numRef>
              <c:f>'4'!$E$3:$P$3</c:f>
              <c:numCache>
                <c:formatCode>#,##0</c:formatCode>
                <c:ptCount val="12"/>
                <c:pt idx="0">
                  <c:v>30832</c:v>
                </c:pt>
                <c:pt idx="1">
                  <c:v>33370</c:v>
                </c:pt>
                <c:pt idx="2">
                  <c:v>34883</c:v>
                </c:pt>
                <c:pt idx="3">
                  <c:v>36667</c:v>
                </c:pt>
                <c:pt idx="4">
                  <c:v>34298</c:v>
                </c:pt>
                <c:pt idx="5">
                  <c:v>33340</c:v>
                </c:pt>
                <c:pt idx="6">
                  <c:v>34647</c:v>
                </c:pt>
                <c:pt idx="7">
                  <c:v>33660</c:v>
                </c:pt>
                <c:pt idx="8">
                  <c:v>33970</c:v>
                </c:pt>
                <c:pt idx="9">
                  <c:v>44334</c:v>
                </c:pt>
                <c:pt idx="10">
                  <c:v>45979</c:v>
                </c:pt>
                <c:pt idx="11">
                  <c:v>38902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6754928"/>
        <c:axId val="1016745680"/>
      </c:lineChart>
      <c:catAx>
        <c:axId val="1016742960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1016735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16735888"/>
        <c:scaling>
          <c:orientation val="minMax"/>
        </c:scaling>
        <c:delete val="0"/>
        <c:axPos val="l"/>
        <c:majorGridlines>
          <c:spPr>
            <a:ln w="38100">
              <a:solidFill>
                <a:schemeClr val="bg1"/>
              </a:solidFill>
              <a:prstDash val="solid"/>
            </a:ln>
          </c:spPr>
        </c:majorGridlines>
        <c:numFmt formatCode="#,##0" sourceLinked="1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chemeClr val="accent6">
                    <a:lumMod val="75000"/>
                  </a:schemeClr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1016742960"/>
        <c:crosses val="autoZero"/>
        <c:crossBetween val="between"/>
        <c:majorUnit val="200000"/>
      </c:valAx>
      <c:catAx>
        <c:axId val="10167549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16745680"/>
        <c:crosses val="autoZero"/>
        <c:auto val="1"/>
        <c:lblAlgn val="ctr"/>
        <c:lblOffset val="100"/>
        <c:noMultiLvlLbl val="0"/>
      </c:catAx>
      <c:valAx>
        <c:axId val="1016745680"/>
        <c:scaling>
          <c:orientation val="minMax"/>
        </c:scaling>
        <c:delete val="0"/>
        <c:axPos val="r"/>
        <c:numFmt formatCode="#,##0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>
                <a:solidFill>
                  <a:srgbClr val="008080"/>
                </a:solidFill>
              </a:defRPr>
            </a:pPr>
            <a:endParaRPr lang="pt-PT"/>
          </a:p>
        </c:txPr>
        <c:crossAx val="1016754928"/>
        <c:crosses val="max"/>
        <c:crossBetween val="between"/>
      </c:valAx>
      <c:spPr>
        <a:solidFill>
          <a:schemeClr val="bg1">
            <a:lumMod val="95000"/>
          </a:schemeClr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8.7049759894932716E-2"/>
          <c:y val="0.89337815246312258"/>
          <c:w val="0.82535003124609418"/>
          <c:h val="8.5188722377444681E-2"/>
        </c:manualLayout>
      </c:layout>
      <c:overlay val="1"/>
      <c:spPr>
        <a:solidFill>
          <a:srgbClr val="FFFFFF"/>
        </a:solidFill>
        <a:ln w="0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  <a:r>
              <a:rPr lang="pt-PT"/>
              <a:t>Produção de Hortícolas Congelados </a:t>
            </a:r>
            <a:r>
              <a:rPr lang="pt-PT" b="0"/>
              <a:t>(t)</a:t>
            </a:r>
          </a:p>
        </c:rich>
      </c:tx>
      <c:layout>
        <c:manualLayout>
          <c:xMode val="edge"/>
          <c:yMode val="edge"/>
          <c:x val="0.23215078115235593"/>
          <c:y val="2.0282787232241131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08313960754906"/>
          <c:y val="0.10046362763599621"/>
          <c:w val="0.85984871891013626"/>
          <c:h val="0.71111886697763282"/>
        </c:manualLayout>
      </c:layout>
      <c:lineChart>
        <c:grouping val="standard"/>
        <c:varyColors val="0"/>
        <c:ser>
          <c:idx val="1"/>
          <c:order val="0"/>
          <c:spPr>
            <a:ln w="34925">
              <a:solidFill>
                <a:srgbClr val="F79646">
                  <a:lumMod val="75000"/>
                </a:srgbClr>
              </a:solidFill>
              <a:prstDash val="solid"/>
            </a:ln>
          </c:spPr>
          <c:marker>
            <c:symbol val="none"/>
          </c:marker>
          <c:cat>
            <c:strRef>
              <c:f>'4'!$D$2:$P$2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strCache>
            </c:strRef>
          </c:cat>
          <c:val>
            <c:numRef>
              <c:f>'4'!$D$17:$P$17</c:f>
              <c:numCache>
                <c:formatCode>#,##0</c:formatCode>
                <c:ptCount val="13"/>
                <c:pt idx="0">
                  <c:v>56639.682999999997</c:v>
                </c:pt>
                <c:pt idx="1">
                  <c:v>72148.502000000008</c:v>
                </c:pt>
                <c:pt idx="2">
                  <c:v>77506.953999999998</c:v>
                </c:pt>
                <c:pt idx="3">
                  <c:v>72100.778000000006</c:v>
                </c:pt>
                <c:pt idx="4">
                  <c:v>92321.853999999992</c:v>
                </c:pt>
                <c:pt idx="5">
                  <c:v>97825.148000000001</c:v>
                </c:pt>
                <c:pt idx="6">
                  <c:v>100680.417</c:v>
                </c:pt>
                <c:pt idx="7">
                  <c:v>114564.745</c:v>
                </c:pt>
                <c:pt idx="8">
                  <c:v>118401.51700000001</c:v>
                </c:pt>
                <c:pt idx="9">
                  <c:v>128481.524</c:v>
                </c:pt>
                <c:pt idx="10">
                  <c:v>123944.899</c:v>
                </c:pt>
                <c:pt idx="11">
                  <c:v>120228.50599999999</c:v>
                </c:pt>
                <c:pt idx="12">
                  <c:v>111675.46799999999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16739696"/>
        <c:axId val="1016754384"/>
      </c:lineChart>
      <c:catAx>
        <c:axId val="1016739696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10167543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16754384"/>
        <c:scaling>
          <c:orientation val="minMax"/>
        </c:scaling>
        <c:delete val="0"/>
        <c:axPos val="l"/>
        <c:majorGridlines>
          <c:spPr>
            <a:ln w="38100">
              <a:solidFill>
                <a:schemeClr val="bg1"/>
              </a:solidFill>
              <a:prstDash val="solid"/>
            </a:ln>
          </c:spPr>
        </c:majorGridlines>
        <c:numFmt formatCode="#,##0" sourceLinked="1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chemeClr val="accent6">
                    <a:lumMod val="75000"/>
                  </a:schemeClr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1016739696"/>
        <c:crosses val="autoZero"/>
        <c:crossBetween val="between"/>
        <c:majorUnit val="25000"/>
      </c:valAx>
      <c:spPr>
        <a:solidFill>
          <a:schemeClr val="bg1">
            <a:lumMod val="95000"/>
          </a:schemeClr>
        </a:solidFill>
        <a:ln w="12700">
          <a:noFill/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8080"/>
                </a:solidFill>
                <a:latin typeface="Calibri"/>
                <a:ea typeface="Calibri"/>
                <a:cs typeface="Calibri"/>
              </a:defRPr>
            </a:pPr>
            <a:r>
              <a:rPr lang="pt-PT"/>
              <a:t>Hortícolas Congelados </a:t>
            </a:r>
            <a:r>
              <a:rPr lang="pt-PT" baseline="0"/>
              <a:t>- Produção, Importação, Exportação e Consumo Aparente </a:t>
            </a:r>
            <a:r>
              <a:rPr lang="pt-PT" b="0" baseline="0"/>
              <a:t>(t)</a:t>
            </a:r>
            <a:endParaRPr lang="pt-PT" b="0"/>
          </a:p>
        </c:rich>
      </c:tx>
      <c:layout>
        <c:manualLayout>
          <c:xMode val="edge"/>
          <c:yMode val="edge"/>
          <c:x val="0.15509494293901216"/>
          <c:y val="1.0482259552844675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246808248185683E-2"/>
          <c:y val="0.13819095477386933"/>
          <c:w val="0.8634281556739275"/>
          <c:h val="0.69117941522826154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'6'!$B$4</c:f>
              <c:strCache>
                <c:ptCount val="1"/>
                <c:pt idx="0">
                  <c:v>Importação</c:v>
                </c:pt>
              </c:strCache>
            </c:strRef>
          </c:tx>
          <c:spPr>
            <a:ln w="38100">
              <a:noFill/>
              <a:prstDash val="sysDot"/>
            </a:ln>
          </c:spPr>
          <c:invertIfNegative val="0"/>
          <c:cat>
            <c:numRef>
              <c:f>'6'!$D$2:$P$2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'6'!$D$4:$P$4</c:f>
              <c:numCache>
                <c:formatCode>#,##0</c:formatCode>
                <c:ptCount val="13"/>
                <c:pt idx="0">
                  <c:v>47624.985000000001</c:v>
                </c:pt>
                <c:pt idx="1">
                  <c:v>51394.09</c:v>
                </c:pt>
                <c:pt idx="2">
                  <c:v>42020.510999999999</c:v>
                </c:pt>
                <c:pt idx="3">
                  <c:v>42957.930999999997</c:v>
                </c:pt>
                <c:pt idx="4">
                  <c:v>41435.440000000002</c:v>
                </c:pt>
                <c:pt idx="5">
                  <c:v>43858.485000000001</c:v>
                </c:pt>
                <c:pt idx="6">
                  <c:v>45505.413999999997</c:v>
                </c:pt>
                <c:pt idx="7">
                  <c:v>51475.673000000003</c:v>
                </c:pt>
                <c:pt idx="8">
                  <c:v>58529.661999999997</c:v>
                </c:pt>
                <c:pt idx="9">
                  <c:v>61558.317000000003</c:v>
                </c:pt>
                <c:pt idx="10">
                  <c:v>61077.23</c:v>
                </c:pt>
                <c:pt idx="11">
                  <c:v>59755.39</c:v>
                </c:pt>
                <c:pt idx="12">
                  <c:v>67718.797999999995</c:v>
                </c:pt>
              </c:numCache>
            </c:numRef>
          </c:val>
        </c:ser>
        <c:ser>
          <c:idx val="2"/>
          <c:order val="2"/>
          <c:tx>
            <c:strRef>
              <c:f>'6'!$B$5</c:f>
              <c:strCache>
                <c:ptCount val="1"/>
                <c:pt idx="0">
                  <c:v>Exportação</c:v>
                </c:pt>
              </c:strCache>
            </c:strRef>
          </c:tx>
          <c:invertIfNegative val="0"/>
          <c:cat>
            <c:numRef>
              <c:f>'6'!$D$2:$P$2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'6'!$D$5:$P$5</c:f>
              <c:numCache>
                <c:formatCode>#,##0</c:formatCode>
                <c:ptCount val="13"/>
                <c:pt idx="0">
                  <c:v>44290.165999999997</c:v>
                </c:pt>
                <c:pt idx="1">
                  <c:v>53202.762999999999</c:v>
                </c:pt>
                <c:pt idx="2">
                  <c:v>54012.506000000001</c:v>
                </c:pt>
                <c:pt idx="3">
                  <c:v>43273.025999999998</c:v>
                </c:pt>
                <c:pt idx="4">
                  <c:v>47379.794999999998</c:v>
                </c:pt>
                <c:pt idx="5">
                  <c:v>54676.336000000003</c:v>
                </c:pt>
                <c:pt idx="6">
                  <c:v>68775.595000000001</c:v>
                </c:pt>
                <c:pt idx="7">
                  <c:v>71256.324999999997</c:v>
                </c:pt>
                <c:pt idx="8">
                  <c:v>74104.763999999996</c:v>
                </c:pt>
                <c:pt idx="9">
                  <c:v>93510.612999999998</c:v>
                </c:pt>
                <c:pt idx="10">
                  <c:v>92458.691999999995</c:v>
                </c:pt>
                <c:pt idx="11">
                  <c:v>82718.055999999997</c:v>
                </c:pt>
                <c:pt idx="12">
                  <c:v>90486.974000000002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6731536"/>
        <c:axId val="1016753296"/>
      </c:barChart>
      <c:lineChart>
        <c:grouping val="standard"/>
        <c:varyColors val="0"/>
        <c:ser>
          <c:idx val="1"/>
          <c:order val="0"/>
          <c:tx>
            <c:strRef>
              <c:f>'6'!$B$3</c:f>
              <c:strCache>
                <c:ptCount val="1"/>
                <c:pt idx="0">
                  <c:v>Produção</c:v>
                </c:pt>
              </c:strCache>
            </c:strRef>
          </c:tx>
          <c:spPr>
            <a:ln w="34925">
              <a:solidFill>
                <a:srgbClr val="F79646">
                  <a:lumMod val="75000"/>
                </a:srgbClr>
              </a:solidFill>
              <a:prstDash val="solid"/>
            </a:ln>
          </c:spPr>
          <c:marker>
            <c:symbol val="none"/>
          </c:marker>
          <c:cat>
            <c:numRef>
              <c:f>'6'!$D$2:$P$2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'6'!$D$3:$P$3</c:f>
              <c:numCache>
                <c:formatCode>#,##0</c:formatCode>
                <c:ptCount val="13"/>
                <c:pt idx="0">
                  <c:v>56639.682999999997</c:v>
                </c:pt>
                <c:pt idx="1">
                  <c:v>72148.502000000008</c:v>
                </c:pt>
                <c:pt idx="2">
                  <c:v>77506.953999999998</c:v>
                </c:pt>
                <c:pt idx="3">
                  <c:v>72100.778000000006</c:v>
                </c:pt>
                <c:pt idx="4">
                  <c:v>92321.853999999992</c:v>
                </c:pt>
                <c:pt idx="5">
                  <c:v>97825.148000000001</c:v>
                </c:pt>
                <c:pt idx="6">
                  <c:v>100680.417</c:v>
                </c:pt>
                <c:pt idx="7">
                  <c:v>114564.745</c:v>
                </c:pt>
                <c:pt idx="8">
                  <c:v>118401.51700000001</c:v>
                </c:pt>
                <c:pt idx="9">
                  <c:v>128481.524</c:v>
                </c:pt>
                <c:pt idx="10">
                  <c:v>123944.899</c:v>
                </c:pt>
                <c:pt idx="11">
                  <c:v>120228.50599999999</c:v>
                </c:pt>
                <c:pt idx="12">
                  <c:v>111675.46799999999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'6'!$B$8</c:f>
              <c:strCache>
                <c:ptCount val="1"/>
                <c:pt idx="0">
                  <c:v>Consumo Aparente</c:v>
                </c:pt>
              </c:strCache>
            </c:strRef>
          </c:tx>
          <c:spPr>
            <a:ln w="38100">
              <a:solidFill>
                <a:srgbClr val="009999"/>
              </a:solidFill>
              <a:prstDash val="sysDot"/>
            </a:ln>
          </c:spPr>
          <c:marker>
            <c:symbol val="none"/>
          </c:marker>
          <c:cat>
            <c:numRef>
              <c:f>'6'!$D$2:$P$2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'6'!$D$8:$P$8</c:f>
              <c:numCache>
                <c:formatCode>#,##0</c:formatCode>
                <c:ptCount val="13"/>
                <c:pt idx="0">
                  <c:v>59974.502000000008</c:v>
                </c:pt>
                <c:pt idx="1">
                  <c:v>70339.828999999998</c:v>
                </c:pt>
                <c:pt idx="2">
                  <c:v>65514.958999999995</c:v>
                </c:pt>
                <c:pt idx="3">
                  <c:v>71785.683000000005</c:v>
                </c:pt>
                <c:pt idx="4">
                  <c:v>86377.498999999996</c:v>
                </c:pt>
                <c:pt idx="5">
                  <c:v>87007.296999999991</c:v>
                </c:pt>
                <c:pt idx="6">
                  <c:v>77410.236000000004</c:v>
                </c:pt>
                <c:pt idx="7">
                  <c:v>94784.093000000008</c:v>
                </c:pt>
                <c:pt idx="8">
                  <c:v>102826.41500000001</c:v>
                </c:pt>
                <c:pt idx="9">
                  <c:v>96529.228000000017</c:v>
                </c:pt>
                <c:pt idx="10">
                  <c:v>92563.43700000002</c:v>
                </c:pt>
                <c:pt idx="11">
                  <c:v>97265.840000000011</c:v>
                </c:pt>
                <c:pt idx="12">
                  <c:v>88907.292000000001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6731536"/>
        <c:axId val="1016753296"/>
      </c:lineChart>
      <c:catAx>
        <c:axId val="1016731536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  <c:crossAx val="1016753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16753296"/>
        <c:scaling>
          <c:orientation val="minMax"/>
        </c:scaling>
        <c:delete val="0"/>
        <c:axPos val="l"/>
        <c:majorGridlines>
          <c:spPr>
            <a:ln w="38100">
              <a:solidFill>
                <a:schemeClr val="bg1"/>
              </a:solidFill>
              <a:prstDash val="solid"/>
            </a:ln>
          </c:spPr>
        </c:majorGridlines>
        <c:numFmt formatCode="#,##0" sourceLinked="0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FF66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  <c:crossAx val="1016731536"/>
        <c:crosses val="autoZero"/>
        <c:crossBetween val="between"/>
      </c:valAx>
      <c:spPr>
        <a:solidFill>
          <a:sysClr val="window" lastClr="FFFFFF">
            <a:lumMod val="95000"/>
          </a:sysClr>
        </a:solidFill>
        <a:ln w="12700">
          <a:noFill/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92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</c:legendEntry>
      <c:legendEntry>
        <c:idx val="1"/>
        <c:txPr>
          <a:bodyPr/>
          <a:lstStyle/>
          <a:p>
            <a:pPr>
              <a:defRPr sz="92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</c:legendEntry>
      <c:legendEntry>
        <c:idx val="2"/>
        <c:txPr>
          <a:bodyPr/>
          <a:lstStyle/>
          <a:p>
            <a:pPr>
              <a:defRPr sz="92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</c:legendEntry>
      <c:layout>
        <c:manualLayout>
          <c:xMode val="edge"/>
          <c:yMode val="edge"/>
          <c:x val="9.0855376290304907E-2"/>
          <c:y val="0.89817986482259671"/>
          <c:w val="0.8529314870123994"/>
          <c:h val="9.8113228074469955E-2"/>
        </c:manualLayout>
      </c:layout>
      <c:overlay val="1"/>
      <c:spPr>
        <a:solidFill>
          <a:srgbClr val="FFFFFF"/>
        </a:solidFill>
        <a:ln w="0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dash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8080"/>
                </a:solidFill>
                <a:latin typeface="Calibri"/>
                <a:ea typeface="Calibri"/>
                <a:cs typeface="Calibri"/>
              </a:defRPr>
            </a:pPr>
            <a:r>
              <a:rPr lang="pt-PT" sz="1200" b="1" i="0" u="none" strike="noStrike" baseline="0">
                <a:effectLst/>
              </a:rPr>
              <a:t>Hortícolas Congelados - Grau de Auto-Aprovisionamento e Grau de Abastecimento do Mercado Interno </a:t>
            </a:r>
            <a:r>
              <a:rPr lang="pt-PT" sz="1200" b="0" i="0" u="none" strike="noStrike" baseline="0">
                <a:effectLst/>
              </a:rPr>
              <a:t>(%)</a:t>
            </a:r>
            <a:endParaRPr lang="pt-PT" b="0"/>
          </a:p>
        </c:rich>
      </c:tx>
      <c:layout>
        <c:manualLayout>
          <c:xMode val="edge"/>
          <c:yMode val="edge"/>
          <c:x val="0.16241264639357028"/>
          <c:y val="1.640619546701399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246744061481828E-2"/>
          <c:y val="0.13819091596582245"/>
          <c:w val="0.85090025299184169"/>
          <c:h val="0.68575445770604648"/>
        </c:manualLayout>
      </c:layout>
      <c:lineChart>
        <c:grouping val="standard"/>
        <c:varyColors val="0"/>
        <c:ser>
          <c:idx val="1"/>
          <c:order val="0"/>
          <c:tx>
            <c:strRef>
              <c:f>'6'!$B$9</c:f>
              <c:strCache>
                <c:ptCount val="1"/>
                <c:pt idx="0">
                  <c:v>Grau de Auto-Aprovisionamento</c:v>
                </c:pt>
              </c:strCache>
            </c:strRef>
          </c:tx>
          <c:spPr>
            <a:ln w="34925">
              <a:solidFill>
                <a:srgbClr val="F79646">
                  <a:lumMod val="75000"/>
                </a:srgbClr>
              </a:solidFill>
              <a:prstDash val="solid"/>
            </a:ln>
          </c:spPr>
          <c:marker>
            <c:symbol val="none"/>
          </c:marker>
          <c:cat>
            <c:numRef>
              <c:f>'6'!$D$2:$P$2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'6'!$D$9:$P$9</c:f>
              <c:numCache>
                <c:formatCode>#\ ##0.0</c:formatCode>
                <c:ptCount val="13"/>
                <c:pt idx="0">
                  <c:v>94.439605350953954</c:v>
                </c:pt>
                <c:pt idx="1">
                  <c:v>102.57133550893336</c:v>
                </c:pt>
                <c:pt idx="2">
                  <c:v>118.30420896699334</c:v>
                </c:pt>
                <c:pt idx="3">
                  <c:v>100.43893849975629</c:v>
                </c:pt>
                <c:pt idx="4">
                  <c:v>106.88183273285094</c:v>
                </c:pt>
                <c:pt idx="5">
                  <c:v>112.43326867170693</c:v>
                </c:pt>
                <c:pt idx="6">
                  <c:v>130.06085784314106</c:v>
                </c:pt>
                <c:pt idx="7">
                  <c:v>120.86916841626578</c:v>
                </c:pt>
                <c:pt idx="8">
                  <c:v>115.14698533445905</c:v>
                </c:pt>
                <c:pt idx="9">
                  <c:v>133.10116185742206</c:v>
                </c:pt>
                <c:pt idx="10">
                  <c:v>133.90265424132855</c:v>
                </c:pt>
                <c:pt idx="11">
                  <c:v>123.60815061073855</c:v>
                </c:pt>
                <c:pt idx="12">
                  <c:v>125.60889606220375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'6'!$B$10</c:f>
              <c:strCache>
                <c:ptCount val="1"/>
                <c:pt idx="0">
                  <c:v>Grau de Abastecimento
do mercado interno</c:v>
                </c:pt>
              </c:strCache>
            </c:strRef>
          </c:tx>
          <c:spPr>
            <a:ln w="38100">
              <a:solidFill>
                <a:srgbClr val="009999"/>
              </a:solidFill>
              <a:prstDash val="sysDot"/>
            </a:ln>
          </c:spPr>
          <c:marker>
            <c:symbol val="none"/>
          </c:marker>
          <c:cat>
            <c:numRef>
              <c:f>'6'!$D$2:$P$2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'6'!$D$10:$P$10</c:f>
              <c:numCache>
                <c:formatCode>#\ ##0.0</c:formatCode>
                <c:ptCount val="13"/>
                <c:pt idx="0">
                  <c:v>20.591278940507081</c:v>
                </c:pt>
                <c:pt idx="1">
                  <c:v>26.934582112788487</c:v>
                </c:pt>
                <c:pt idx="2">
                  <c:v>35.861196219324505</c:v>
                </c:pt>
                <c:pt idx="3">
                  <c:v>40.158079989292581</c:v>
                </c:pt>
                <c:pt idx="4">
                  <c:v>52.029822025756957</c:v>
                </c:pt>
                <c:pt idx="5">
                  <c:v>49.592176159661641</c:v>
                </c:pt>
                <c:pt idx="6">
                  <c:v>41.215249621510004</c:v>
                </c:pt>
                <c:pt idx="7">
                  <c:v>45.691654189274139</c:v>
                </c:pt>
                <c:pt idx="8">
                  <c:v>43.07915723795292</c:v>
                </c:pt>
                <c:pt idx="9">
                  <c:v>36.228313148842339</c:v>
                </c:pt>
                <c:pt idx="10">
                  <c:v>34.015814473267667</c:v>
                </c:pt>
                <c:pt idx="11">
                  <c:v>38.564875397158957</c:v>
                </c:pt>
                <c:pt idx="12">
                  <c:v>23.832121666690725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16734800"/>
        <c:axId val="1016760368"/>
      </c:lineChart>
      <c:catAx>
        <c:axId val="1016734800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low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  <c:crossAx val="1016760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16760368"/>
        <c:scaling>
          <c:orientation val="minMax"/>
        </c:scaling>
        <c:delete val="0"/>
        <c:axPos val="l"/>
        <c:majorGridlines>
          <c:spPr>
            <a:ln w="38100">
              <a:solidFill>
                <a:schemeClr val="bg1"/>
              </a:solidFill>
              <a:prstDash val="solid"/>
            </a:ln>
          </c:spPr>
        </c:majorGridlines>
        <c:numFmt formatCode="#,##0" sourceLinked="0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FF66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  <c:crossAx val="1016734800"/>
        <c:crosses val="autoZero"/>
        <c:crossBetween val="between"/>
      </c:valAx>
      <c:spPr>
        <a:solidFill>
          <a:sysClr val="window" lastClr="FFFFFF">
            <a:lumMod val="95000"/>
          </a:sysClr>
        </a:solidFill>
        <a:ln w="12700">
          <a:noFill/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92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</c:legendEntry>
      <c:layout>
        <c:manualLayout>
          <c:xMode val="edge"/>
          <c:yMode val="edge"/>
          <c:x val="9.0855460372485985E-2"/>
          <c:y val="0.87906098173898473"/>
          <c:w val="0.78717381948878007"/>
          <c:h val="9.5067737744903097E-2"/>
        </c:manualLayout>
      </c:layout>
      <c:overlay val="1"/>
      <c:spPr>
        <a:solidFill>
          <a:srgbClr val="FFFFFF"/>
        </a:solidFill>
        <a:ln w="0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dash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hyperlink" Target="http://www.ine.pt/" TargetMode="External"/><Relationship Id="rId5" Type="http://schemas.openxmlformats.org/officeDocument/2006/relationships/image" Target="../media/image3.png"/><Relationship Id="rId4" Type="http://schemas.openxmlformats.org/officeDocument/2006/relationships/hyperlink" Target="http://www.gpp.pt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363681</xdr:colOff>
      <xdr:row>8</xdr:row>
      <xdr:rowOff>19049</xdr:rowOff>
    </xdr:from>
    <xdr:to>
      <xdr:col>0</xdr:col>
      <xdr:colOff>2294659</xdr:colOff>
      <xdr:row>9</xdr:row>
      <xdr:rowOff>29204</xdr:rowOff>
    </xdr:to>
    <xdr:pic>
      <xdr:nvPicPr>
        <xdr:cNvPr id="4107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681" y="2331026"/>
          <a:ext cx="1930978" cy="313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112569</xdr:colOff>
      <xdr:row>2</xdr:row>
      <xdr:rowOff>161870</xdr:rowOff>
    </xdr:from>
    <xdr:to>
      <xdr:col>0</xdr:col>
      <xdr:colOff>2323817</xdr:colOff>
      <xdr:row>8</xdr:row>
      <xdr:rowOff>43296</xdr:rowOff>
    </xdr:to>
    <xdr:pic>
      <xdr:nvPicPr>
        <xdr:cNvPr id="6" name="Imagem 5" descr="Hortícolas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569" y="707393"/>
          <a:ext cx="2211248" cy="1647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25978</xdr:colOff>
      <xdr:row>0</xdr:row>
      <xdr:rowOff>121228</xdr:rowOff>
    </xdr:from>
    <xdr:to>
      <xdr:col>0</xdr:col>
      <xdr:colOff>2409721</xdr:colOff>
      <xdr:row>1</xdr:row>
      <xdr:rowOff>181037</xdr:rowOff>
    </xdr:to>
    <xdr:pic>
      <xdr:nvPicPr>
        <xdr:cNvPr id="7" name="Imagem 6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5978" y="121228"/>
          <a:ext cx="2383743" cy="31092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304800</xdr:colOff>
      <xdr:row>18</xdr:row>
      <xdr:rowOff>142875</xdr:rowOff>
    </xdr:to>
    <xdr:sp macro="" textlink="">
      <xdr:nvSpPr>
        <xdr:cNvPr id="1025" name="AutoShape 1" descr="Produtos hortícolas congelados fotos, imagens de © svetas #6791503"/>
        <xdr:cNvSpPr>
          <a:spLocks noChangeAspect="1" noChangeArrowheads="1"/>
        </xdr:cNvSpPr>
      </xdr:nvSpPr>
      <xdr:spPr bwMode="auto">
        <a:xfrm>
          <a:off x="0" y="3914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304800</xdr:colOff>
      <xdr:row>18</xdr:row>
      <xdr:rowOff>142875</xdr:rowOff>
    </xdr:to>
    <xdr:sp macro="" textlink="">
      <xdr:nvSpPr>
        <xdr:cNvPr id="1026" name="AutoShape 2" descr="Produtos hortícolas congelados fotos, imagens de © svetas #6791503"/>
        <xdr:cNvSpPr>
          <a:spLocks noChangeAspect="1" noChangeArrowheads="1"/>
        </xdr:cNvSpPr>
      </xdr:nvSpPr>
      <xdr:spPr bwMode="auto">
        <a:xfrm>
          <a:off x="0" y="3914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0</xdr:rowOff>
    </xdr:to>
    <xdr:sp macro="" textlink="">
      <xdr:nvSpPr>
        <xdr:cNvPr id="1027" name="AutoShape 3" descr="Produtos hortícolas congelados fotos, imagens de © svetas #6791503"/>
        <xdr:cNvSpPr>
          <a:spLocks noChangeAspect="1" noChangeArrowheads="1"/>
        </xdr:cNvSpPr>
      </xdr:nvSpPr>
      <xdr:spPr bwMode="auto">
        <a:xfrm>
          <a:off x="7334250" y="170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746459</xdr:colOff>
      <xdr:row>26</xdr:row>
      <xdr:rowOff>42112</xdr:rowOff>
    </xdr:from>
    <xdr:to>
      <xdr:col>7</xdr:col>
      <xdr:colOff>411078</xdr:colOff>
      <xdr:row>46</xdr:row>
      <xdr:rowOff>140369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611606</xdr:colOff>
      <xdr:row>26</xdr:row>
      <xdr:rowOff>53136</xdr:rowOff>
    </xdr:from>
    <xdr:to>
      <xdr:col>15</xdr:col>
      <xdr:colOff>777541</xdr:colOff>
      <xdr:row>47</xdr:row>
      <xdr:rowOff>70184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1293396</xdr:colOff>
      <xdr:row>19</xdr:row>
      <xdr:rowOff>85721</xdr:rowOff>
    </xdr:from>
    <xdr:to>
      <xdr:col>7</xdr:col>
      <xdr:colOff>762000</xdr:colOff>
      <xdr:row>38</xdr:row>
      <xdr:rowOff>76196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30077</xdr:colOff>
      <xdr:row>19</xdr:row>
      <xdr:rowOff>143877</xdr:rowOff>
    </xdr:from>
    <xdr:to>
      <xdr:col>15</xdr:col>
      <xdr:colOff>792077</xdr:colOff>
      <xdr:row>38</xdr:row>
      <xdr:rowOff>134352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70183</xdr:colOff>
      <xdr:row>8</xdr:row>
      <xdr:rowOff>106278</xdr:rowOff>
    </xdr:from>
    <xdr:to>
      <xdr:col>15</xdr:col>
      <xdr:colOff>40106</xdr:colOff>
      <xdr:row>11</xdr:row>
      <xdr:rowOff>0</xdr:rowOff>
    </xdr:to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70183" y="2442410"/>
          <a:ext cx="13314949" cy="37498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PT" sz="900" b="0" i="0" u="none" strike="noStrike" baseline="30000">
              <a:solidFill>
                <a:srgbClr val="000000"/>
              </a:solidFill>
              <a:latin typeface="Arial"/>
              <a:cs typeface="Arial"/>
            </a:rPr>
            <a:t>a)</a:t>
          </a:r>
          <a:r>
            <a:rPr lang="pt-PT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Hortícolas - inclui tomate fresco, alface, feijão-verde, cebola, cenoura, pimento, ervilha, fava, melão, melancia, morango, couve-flor, couve-brócolo, couve-repolho, couve-lombardo, couve-tronchuda, grelos, alho, alho-porro, courgette, espinafre, nabo e abóbora e outras hortícolas;</a:t>
          </a:r>
        </a:p>
      </xdr:txBody>
    </xdr:sp>
    <xdr:clientData/>
  </xdr:twoCellAnchor>
  <xdr:twoCellAnchor>
    <xdr:from>
      <xdr:col>1</xdr:col>
      <xdr:colOff>47625</xdr:colOff>
      <xdr:row>17</xdr:row>
      <xdr:rowOff>123825</xdr:rowOff>
    </xdr:from>
    <xdr:to>
      <xdr:col>13</xdr:col>
      <xdr:colOff>431131</xdr:colOff>
      <xdr:row>19</xdr:row>
      <xdr:rowOff>123825</xdr:rowOff>
    </xdr:to>
    <xdr:sp macro="" textlink="">
      <xdr:nvSpPr>
        <xdr:cNvPr id="2050" name="Text Box 2"/>
        <xdr:cNvSpPr txBox="1">
          <a:spLocks noChangeArrowheads="1"/>
        </xdr:cNvSpPr>
      </xdr:nvSpPr>
      <xdr:spPr bwMode="auto">
        <a:xfrm>
          <a:off x="198020" y="4515351"/>
          <a:ext cx="11873664" cy="32084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PT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a) inclui ervilhas, pimento, cenouras, milho, courgette, tomate, feijão verde, beringela, etc</a:t>
          </a:r>
        </a:p>
        <a:p>
          <a:pPr algn="l" rtl="0">
            <a:defRPr sz="1000"/>
          </a:pPr>
          <a:r>
            <a:rPr lang="pt-PT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b) inclui esparregado (excepto produtos conservados em vinagre ou ácido acético, tomates, cogumelos, trufas e pratos preparados destes produtos); quando não há valor, considerou-se o do ano anterior (</a:t>
          </a:r>
          <a:r>
            <a:rPr lang="pt-PT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a itálico</a:t>
          </a:r>
          <a:r>
            <a:rPr lang="pt-PT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)</a:t>
          </a:r>
          <a:endParaRPr lang="pt-PT" sz="900"/>
        </a:p>
      </xdr:txBody>
    </xdr:sp>
    <xdr:clientData/>
  </xdr:twoCellAnchor>
  <xdr:twoCellAnchor>
    <xdr:from>
      <xdr:col>1</xdr:col>
      <xdr:colOff>591553</xdr:colOff>
      <xdr:row>22</xdr:row>
      <xdr:rowOff>148455</xdr:rowOff>
    </xdr:from>
    <xdr:to>
      <xdr:col>6</xdr:col>
      <xdr:colOff>721895</xdr:colOff>
      <xdr:row>42</xdr:row>
      <xdr:rowOff>62530</xdr:rowOff>
    </xdr:to>
    <xdr:graphicFrame macro="">
      <xdr:nvGraphicFramePr>
        <xdr:cNvPr id="4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511342</xdr:colOff>
      <xdr:row>23</xdr:row>
      <xdr:rowOff>22275</xdr:rowOff>
    </xdr:from>
    <xdr:to>
      <xdr:col>14</xdr:col>
      <xdr:colOff>624137</xdr:colOff>
      <xdr:row>41</xdr:row>
      <xdr:rowOff>83079</xdr:rowOff>
    </xdr:to>
    <xdr:graphicFrame macro="">
      <xdr:nvGraphicFramePr>
        <xdr:cNvPr id="5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39603</xdr:colOff>
      <xdr:row>6</xdr:row>
      <xdr:rowOff>85725</xdr:rowOff>
    </xdr:from>
    <xdr:to>
      <xdr:col>10</xdr:col>
      <xdr:colOff>210553</xdr:colOff>
      <xdr:row>8</xdr:row>
      <xdr:rowOff>123824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189998" y="1750093"/>
          <a:ext cx="9335002" cy="35894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PT" sz="950" b="0" i="0" u="none" strike="noStrike" baseline="0">
              <a:solidFill>
                <a:srgbClr val="000000"/>
              </a:solidFill>
              <a:latin typeface="Arial"/>
              <a:cs typeface="Arial"/>
            </a:rPr>
            <a:t>Nota: As produções de batata certificada são as seguintes: Batata de Trás-os-Montes IGP e Batata Doce de Aljezur IGP</a:t>
          </a:r>
          <a:endParaRPr lang="pt-PT" sz="95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785566</xdr:colOff>
      <xdr:row>16</xdr:row>
      <xdr:rowOff>98196</xdr:rowOff>
    </xdr:from>
    <xdr:to>
      <xdr:col>7</xdr:col>
      <xdr:colOff>29458</xdr:colOff>
      <xdr:row>39</xdr:row>
      <xdr:rowOff>55383</xdr:rowOff>
    </xdr:to>
    <xdr:graphicFrame macro="">
      <xdr:nvGraphicFramePr>
        <xdr:cNvPr id="2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471340</xdr:colOff>
      <xdr:row>16</xdr:row>
      <xdr:rowOff>94367</xdr:rowOff>
    </xdr:from>
    <xdr:to>
      <xdr:col>15</xdr:col>
      <xdr:colOff>294587</xdr:colOff>
      <xdr:row>39</xdr:row>
      <xdr:rowOff>137180</xdr:rowOff>
    </xdr:to>
    <xdr:graphicFrame macro="">
      <xdr:nvGraphicFramePr>
        <xdr:cNvPr id="3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showGridLines="0" tabSelected="1" zoomScale="110" zoomScaleNormal="110" workbookViewId="0">
      <selection activeCell="B1" sqref="B1"/>
    </sheetView>
  </sheetViews>
  <sheetFormatPr defaultRowHeight="12.75" x14ac:dyDescent="0.2"/>
  <cols>
    <col min="1" max="1" width="36.7109375" customWidth="1"/>
    <col min="2" max="2" width="56.140625" customWidth="1"/>
  </cols>
  <sheetData>
    <row r="1" spans="1:2" ht="20.100000000000001" customHeight="1" x14ac:dyDescent="0.2">
      <c r="B1" s="46" t="s">
        <v>82</v>
      </c>
    </row>
    <row r="2" spans="1:2" ht="23.25" customHeight="1" x14ac:dyDescent="0.2">
      <c r="A2" s="56"/>
      <c r="B2" s="61" t="s">
        <v>76</v>
      </c>
    </row>
    <row r="3" spans="1:2" ht="20.100000000000001" customHeight="1" x14ac:dyDescent="0.2">
      <c r="A3" s="64" t="s">
        <v>95</v>
      </c>
      <c r="B3" s="61" t="s">
        <v>77</v>
      </c>
    </row>
    <row r="4" spans="1:2" ht="24" customHeight="1" x14ac:dyDescent="0.2">
      <c r="A4" s="64"/>
      <c r="B4" s="47" t="s">
        <v>0</v>
      </c>
    </row>
    <row r="5" spans="1:2" ht="24" customHeight="1" x14ac:dyDescent="0.2">
      <c r="B5" s="48" t="s">
        <v>60</v>
      </c>
    </row>
    <row r="6" spans="1:2" ht="24" customHeight="1" x14ac:dyDescent="0.2">
      <c r="B6" s="48" t="s">
        <v>64</v>
      </c>
    </row>
    <row r="7" spans="1:2" ht="24" customHeight="1" x14ac:dyDescent="0.2">
      <c r="B7" s="48" t="s">
        <v>1</v>
      </c>
    </row>
    <row r="8" spans="1:2" ht="24" customHeight="1" x14ac:dyDescent="0.2">
      <c r="B8" s="49" t="s">
        <v>79</v>
      </c>
    </row>
    <row r="9" spans="1:2" ht="24" customHeight="1" x14ac:dyDescent="0.2">
      <c r="A9" s="57" t="s">
        <v>59</v>
      </c>
      <c r="B9" s="50" t="s">
        <v>80</v>
      </c>
    </row>
    <row r="20" spans="2:2" x14ac:dyDescent="0.2">
      <c r="B20" s="65"/>
    </row>
  </sheetData>
  <sheetProtection selectLockedCells="1" selectUnlockedCells="1"/>
  <phoneticPr fontId="8" type="noConversion"/>
  <hyperlinks>
    <hyperlink ref="B4" location="1!A1" display="1. Comércio Internacional"/>
    <hyperlink ref="B5" location="2!A1" display="2. Destinos das Saídas - UE/PT"/>
    <hyperlink ref="B6" location="3!A1" display="3. Principais Destinos das Saídas"/>
    <hyperlink ref="B7" location="4!A1" display="4. Área e Produção"/>
    <hyperlink ref="B9" location="'6'!A1" display="6. Indicadores de análise do Comércio Internacional"/>
    <hyperlink ref="B8" location="'5'!A1" display="5. Produção Certificada de Batata IGP"/>
  </hyperlinks>
  <pageMargins left="0.75" right="0.75" top="1" bottom="1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29"/>
  <sheetViews>
    <sheetView showGridLines="0" zoomScale="95" zoomScaleNormal="95" workbookViewId="0"/>
  </sheetViews>
  <sheetFormatPr defaultRowHeight="12.75" x14ac:dyDescent="0.2"/>
  <cols>
    <col min="1" max="1" width="2.28515625" style="2" customWidth="1"/>
    <col min="2" max="2" width="22.7109375" style="2" customWidth="1"/>
    <col min="3" max="3" width="15.7109375" style="2" customWidth="1"/>
    <col min="4" max="4" width="10.7109375" style="2" customWidth="1"/>
    <col min="5" max="17" width="12.7109375" style="2" customWidth="1"/>
    <col min="18" max="16384" width="9.140625" style="2"/>
  </cols>
  <sheetData>
    <row r="1" spans="2:23" ht="30" customHeight="1" x14ac:dyDescent="0.2">
      <c r="B1" s="27" t="s">
        <v>26</v>
      </c>
    </row>
    <row r="2" spans="2:23" ht="21" customHeight="1" x14ac:dyDescent="0.2">
      <c r="B2" s="3" t="s">
        <v>24</v>
      </c>
      <c r="C2" s="3" t="s">
        <v>2</v>
      </c>
      <c r="D2" s="28" t="s">
        <v>3</v>
      </c>
      <c r="E2" s="5">
        <v>2010</v>
      </c>
      <c r="F2" s="5">
        <v>2011</v>
      </c>
      <c r="G2" s="5">
        <v>2012</v>
      </c>
      <c r="H2" s="5">
        <v>2013</v>
      </c>
      <c r="I2" s="5">
        <v>2014</v>
      </c>
      <c r="J2" s="5">
        <v>2015</v>
      </c>
      <c r="K2" s="5">
        <v>2016</v>
      </c>
      <c r="L2" s="5">
        <v>2017</v>
      </c>
      <c r="M2" s="5">
        <v>2018</v>
      </c>
      <c r="N2" s="5">
        <v>2019</v>
      </c>
      <c r="O2" s="5">
        <v>2020</v>
      </c>
      <c r="P2" s="5">
        <v>2021</v>
      </c>
      <c r="Q2" s="5">
        <v>2022</v>
      </c>
    </row>
    <row r="3" spans="2:23" ht="15.95" customHeight="1" x14ac:dyDescent="0.2">
      <c r="B3" s="125" t="s">
        <v>83</v>
      </c>
      <c r="C3" s="126" t="s">
        <v>89</v>
      </c>
      <c r="D3" s="82" t="s">
        <v>4</v>
      </c>
      <c r="E3" s="7">
        <v>640216.473</v>
      </c>
      <c r="F3" s="7">
        <v>632664.97499999998</v>
      </c>
      <c r="G3" s="7">
        <v>616243.78</v>
      </c>
      <c r="H3" s="7">
        <v>649451.64500000002</v>
      </c>
      <c r="I3" s="7">
        <v>600436.34499999997</v>
      </c>
      <c r="J3" s="7">
        <v>645619.54799999995</v>
      </c>
      <c r="K3" s="7">
        <v>699938.06</v>
      </c>
      <c r="L3" s="7">
        <v>637083.82200000004</v>
      </c>
      <c r="M3" s="7">
        <v>748137.53599999996</v>
      </c>
      <c r="N3" s="7">
        <v>698608.28599999996</v>
      </c>
      <c r="O3" s="7">
        <v>704377.26899999997</v>
      </c>
      <c r="P3" s="7">
        <v>698558.59299999999</v>
      </c>
      <c r="Q3" s="7">
        <v>813613.63100000005</v>
      </c>
      <c r="R3"/>
    </row>
    <row r="4" spans="2:23" ht="15.95" customHeight="1" x14ac:dyDescent="0.2">
      <c r="B4" s="125"/>
      <c r="C4" s="126"/>
      <c r="D4" s="83" t="s">
        <v>5</v>
      </c>
      <c r="E4" s="7">
        <v>227729.53200000001</v>
      </c>
      <c r="F4" s="7">
        <v>251255.06099999999</v>
      </c>
      <c r="G4" s="7">
        <v>279594.527</v>
      </c>
      <c r="H4" s="7">
        <v>296417.27500000002</v>
      </c>
      <c r="I4" s="7">
        <v>299604.66100000002</v>
      </c>
      <c r="J4" s="7">
        <v>369801.913</v>
      </c>
      <c r="K4" s="7">
        <v>324620.44300000003</v>
      </c>
      <c r="L4" s="7">
        <v>340822.01699999999</v>
      </c>
      <c r="M4" s="7">
        <v>308490.09100000001</v>
      </c>
      <c r="N4" s="7">
        <v>356713.32699999999</v>
      </c>
      <c r="O4" s="7">
        <v>298866.08299999998</v>
      </c>
      <c r="P4" s="7">
        <v>376724.89899999998</v>
      </c>
      <c r="Q4" s="7">
        <v>422657.321</v>
      </c>
      <c r="R4" s="45"/>
      <c r="S4" s="45"/>
      <c r="T4" s="11"/>
      <c r="U4" s="11"/>
      <c r="V4" s="11"/>
      <c r="W4" s="11"/>
    </row>
    <row r="5" spans="2:23" ht="15.95" customHeight="1" x14ac:dyDescent="0.2">
      <c r="B5" s="125"/>
      <c r="C5" s="126"/>
      <c r="D5" s="84" t="s">
        <v>6</v>
      </c>
      <c r="E5" s="8">
        <f>E4-E3</f>
        <v>-412486.94099999999</v>
      </c>
      <c r="F5" s="8">
        <f t="shared" ref="F5" si="0">F4-F3</f>
        <v>-381409.91399999999</v>
      </c>
      <c r="G5" s="8">
        <f t="shared" ref="G5:H5" si="1">G4-G3</f>
        <v>-336649.25300000003</v>
      </c>
      <c r="H5" s="8">
        <f t="shared" si="1"/>
        <v>-353034.37</v>
      </c>
      <c r="I5" s="8">
        <f t="shared" ref="I5:J5" si="2">I4-I3</f>
        <v>-300831.68399999995</v>
      </c>
      <c r="J5" s="8">
        <f t="shared" si="2"/>
        <v>-275817.63499999995</v>
      </c>
      <c r="K5" s="8">
        <f t="shared" ref="K5:L5" si="3">K4-K3</f>
        <v>-375317.61700000003</v>
      </c>
      <c r="L5" s="8">
        <f t="shared" si="3"/>
        <v>-296261.80500000005</v>
      </c>
      <c r="M5" s="8">
        <f t="shared" ref="M5:N5" si="4">M4-M3</f>
        <v>-439647.44499999995</v>
      </c>
      <c r="N5" s="8">
        <f t="shared" si="4"/>
        <v>-341894.95899999997</v>
      </c>
      <c r="O5" s="8">
        <f t="shared" ref="O5:P5" si="5">O4-O3</f>
        <v>-405511.18599999999</v>
      </c>
      <c r="P5" s="8">
        <f t="shared" si="5"/>
        <v>-321833.69400000002</v>
      </c>
      <c r="Q5" s="8">
        <f t="shared" ref="Q5" si="6">Q4-Q3</f>
        <v>-390956.31000000006</v>
      </c>
      <c r="R5" s="45"/>
      <c r="S5" s="45"/>
      <c r="T5" s="45"/>
      <c r="U5" s="11"/>
      <c r="V5" s="11"/>
      <c r="W5" s="11"/>
    </row>
    <row r="6" spans="2:23" ht="15.95" customHeight="1" x14ac:dyDescent="0.2">
      <c r="B6" s="125"/>
      <c r="C6" s="128" t="s">
        <v>90</v>
      </c>
      <c r="D6" s="82" t="s">
        <v>4</v>
      </c>
      <c r="E6" s="7">
        <v>220914.10200000001</v>
      </c>
      <c r="F6" s="7">
        <v>213241.28599999999</v>
      </c>
      <c r="G6" s="7">
        <v>180687.33799999999</v>
      </c>
      <c r="H6" s="7">
        <v>242792.61900000001</v>
      </c>
      <c r="I6" s="7">
        <v>193051.976</v>
      </c>
      <c r="J6" s="7">
        <v>231672.90900000001</v>
      </c>
      <c r="K6" s="7">
        <v>283071.34999999998</v>
      </c>
      <c r="L6" s="7">
        <v>264656.78399999999</v>
      </c>
      <c r="M6" s="7">
        <v>293699.33500000002</v>
      </c>
      <c r="N6" s="7">
        <v>323183.495</v>
      </c>
      <c r="O6" s="7">
        <v>303587.87900000002</v>
      </c>
      <c r="P6" s="7">
        <v>313917.55800000002</v>
      </c>
      <c r="Q6" s="7">
        <v>401812.89</v>
      </c>
      <c r="R6" s="45"/>
      <c r="S6" s="45"/>
      <c r="T6" s="11"/>
      <c r="U6" s="11"/>
      <c r="V6" s="11"/>
      <c r="W6" s="11"/>
    </row>
    <row r="7" spans="2:23" ht="15.95" customHeight="1" x14ac:dyDescent="0.2">
      <c r="B7" s="125"/>
      <c r="C7" s="126"/>
      <c r="D7" s="83" t="s">
        <v>5</v>
      </c>
      <c r="E7" s="7">
        <v>106195.61199999999</v>
      </c>
      <c r="F7" s="7">
        <v>103798.579</v>
      </c>
      <c r="G7" s="7">
        <v>128700.643</v>
      </c>
      <c r="H7" s="7">
        <v>153110.038</v>
      </c>
      <c r="I7" s="7">
        <v>142830.18400000001</v>
      </c>
      <c r="J7" s="7">
        <v>177428.07800000001</v>
      </c>
      <c r="K7" s="7">
        <v>177853.49600000001</v>
      </c>
      <c r="L7" s="7">
        <v>194020.96799999999</v>
      </c>
      <c r="M7" s="7">
        <v>197491.476</v>
      </c>
      <c r="N7" s="7">
        <v>220527.783</v>
      </c>
      <c r="O7" s="7">
        <v>195867.774</v>
      </c>
      <c r="P7" s="7">
        <v>229763.73300000001</v>
      </c>
      <c r="Q7" s="7">
        <v>251153.81299999999</v>
      </c>
      <c r="R7" s="45"/>
      <c r="S7" s="45"/>
      <c r="T7" s="11"/>
      <c r="U7" s="11"/>
      <c r="V7" s="11"/>
      <c r="W7" s="11"/>
    </row>
    <row r="8" spans="2:23" ht="15.95" customHeight="1" x14ac:dyDescent="0.2">
      <c r="B8" s="125"/>
      <c r="C8" s="127"/>
      <c r="D8" s="85" t="s">
        <v>6</v>
      </c>
      <c r="E8" s="67">
        <f>E7-E6</f>
        <v>-114718.49000000002</v>
      </c>
      <c r="F8" s="67">
        <f t="shared" ref="F8" si="7">F7-F6</f>
        <v>-109442.70699999999</v>
      </c>
      <c r="G8" s="67">
        <f t="shared" ref="G8:H8" si="8">G7-G6</f>
        <v>-51986.694999999992</v>
      </c>
      <c r="H8" s="67">
        <f t="shared" si="8"/>
        <v>-89682.581000000006</v>
      </c>
      <c r="I8" s="67">
        <f t="shared" ref="I8:J8" si="9">I7-I6</f>
        <v>-50221.791999999987</v>
      </c>
      <c r="J8" s="67">
        <f t="shared" si="9"/>
        <v>-54244.831000000006</v>
      </c>
      <c r="K8" s="67">
        <f t="shared" ref="K8:L8" si="10">K7-K6</f>
        <v>-105217.85399999996</v>
      </c>
      <c r="L8" s="67">
        <f t="shared" si="10"/>
        <v>-70635.815999999992</v>
      </c>
      <c r="M8" s="67">
        <f t="shared" ref="M8:N8" si="11">M7-M6</f>
        <v>-96207.859000000026</v>
      </c>
      <c r="N8" s="67">
        <f t="shared" si="11"/>
        <v>-102655.712</v>
      </c>
      <c r="O8" s="67">
        <f t="shared" ref="O8:P8" si="12">O7-O6</f>
        <v>-107720.10500000001</v>
      </c>
      <c r="P8" s="67">
        <f t="shared" si="12"/>
        <v>-84153.825000000012</v>
      </c>
      <c r="Q8" s="67">
        <f t="shared" ref="Q8" si="13">Q7-Q6</f>
        <v>-150659.07700000002</v>
      </c>
      <c r="R8" s="45"/>
      <c r="S8" s="45"/>
      <c r="T8" s="11"/>
      <c r="U8" s="11"/>
      <c r="V8" s="11"/>
      <c r="W8" s="11"/>
    </row>
    <row r="9" spans="2:23" ht="8.1" customHeight="1" x14ac:dyDescent="0.2">
      <c r="B9" s="86"/>
      <c r="C9" s="87"/>
      <c r="D9" s="87"/>
      <c r="R9" s="45"/>
      <c r="S9" s="45"/>
      <c r="T9" s="11"/>
      <c r="U9" s="11"/>
      <c r="V9" s="11"/>
      <c r="W9" s="11"/>
    </row>
    <row r="10" spans="2:23" ht="20.100000000000001" customHeight="1" x14ac:dyDescent="0.2">
      <c r="B10" s="88" t="s">
        <v>25</v>
      </c>
      <c r="C10" s="89"/>
      <c r="D10" s="90" t="s">
        <v>7</v>
      </c>
      <c r="E10" s="74">
        <f>E6/E3</f>
        <v>0.34506157107269564</v>
      </c>
      <c r="F10" s="74">
        <f t="shared" ref="F10" si="14">F6/F3</f>
        <v>0.33705245971613967</v>
      </c>
      <c r="G10" s="74">
        <f t="shared" ref="G10:H10" si="15">G6/G3</f>
        <v>0.29320756470759018</v>
      </c>
      <c r="H10" s="74">
        <f t="shared" si="15"/>
        <v>0.37384248830411387</v>
      </c>
      <c r="I10" s="74">
        <f t="shared" ref="I10:J10" si="16">I6/I3</f>
        <v>0.32151947097739397</v>
      </c>
      <c r="J10" s="74">
        <f t="shared" si="16"/>
        <v>0.35883812644408969</v>
      </c>
      <c r="K10" s="74">
        <f t="shared" ref="K10:L10" si="17">K6/K3</f>
        <v>0.40442342855309221</v>
      </c>
      <c r="L10" s="74">
        <f t="shared" si="17"/>
        <v>0.41541909378449099</v>
      </c>
      <c r="M10" s="74">
        <f t="shared" ref="M10:N10" si="18">M6/M3</f>
        <v>0.39257398655639708</v>
      </c>
      <c r="N10" s="74">
        <f t="shared" si="18"/>
        <v>0.46261045206097084</v>
      </c>
      <c r="O10" s="74">
        <f t="shared" ref="O10:P10" si="19">O6/O3</f>
        <v>0.43100181161581469</v>
      </c>
      <c r="P10" s="74">
        <f t="shared" si="19"/>
        <v>0.44937899432582029</v>
      </c>
      <c r="Q10" s="74">
        <f t="shared" ref="Q10" si="20">Q6/Q3</f>
        <v>0.49386204297749775</v>
      </c>
      <c r="R10" s="45"/>
      <c r="S10" s="45"/>
      <c r="T10" s="45"/>
      <c r="U10" s="11"/>
      <c r="V10" s="11"/>
    </row>
    <row r="11" spans="2:23" ht="20.100000000000001" customHeight="1" x14ac:dyDescent="0.2">
      <c r="B11" s="91" t="s">
        <v>8</v>
      </c>
      <c r="C11" s="92"/>
      <c r="D11" s="93" t="s">
        <v>7</v>
      </c>
      <c r="E11" s="75">
        <f>E7/E4</f>
        <v>0.46632341035153924</v>
      </c>
      <c r="F11" s="75">
        <f t="shared" ref="F11" si="21">F7/F4</f>
        <v>0.41312035103643147</v>
      </c>
      <c r="G11" s="75">
        <f t="shared" ref="G11:H11" si="22">G7/G4</f>
        <v>0.46031173922084673</v>
      </c>
      <c r="H11" s="75">
        <f t="shared" si="22"/>
        <v>0.51653547520130194</v>
      </c>
      <c r="I11" s="75">
        <f t="shared" ref="I11:J11" si="23">I7/I4</f>
        <v>0.4767288450161995</v>
      </c>
      <c r="J11" s="75">
        <f t="shared" si="23"/>
        <v>0.47979221243238945</v>
      </c>
      <c r="K11" s="75">
        <f t="shared" ref="K11:L11" si="24">K7/K4</f>
        <v>0.54788137911573243</v>
      </c>
      <c r="L11" s="75">
        <f t="shared" si="24"/>
        <v>0.56927357483480889</v>
      </c>
      <c r="M11" s="75">
        <f t="shared" ref="M11:N11" si="25">M7/M4</f>
        <v>0.64018742177362187</v>
      </c>
      <c r="N11" s="75">
        <f t="shared" si="25"/>
        <v>0.61822131753434606</v>
      </c>
      <c r="O11" s="75">
        <f t="shared" ref="O11:P11" si="26">O7/O4</f>
        <v>0.65536969613243135</v>
      </c>
      <c r="P11" s="75">
        <f t="shared" si="26"/>
        <v>0.60989792182544333</v>
      </c>
      <c r="Q11" s="75">
        <f t="shared" ref="Q11" si="27">Q7/Q4</f>
        <v>0.59422563036592946</v>
      </c>
      <c r="R11" s="45"/>
      <c r="S11" s="45"/>
      <c r="T11" s="11"/>
      <c r="U11" s="11"/>
      <c r="V11" s="11"/>
    </row>
    <row r="12" spans="2:23" ht="18" customHeight="1" x14ac:dyDescent="0.2">
      <c r="B12" s="87"/>
      <c r="C12" s="94"/>
      <c r="D12" s="94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45"/>
      <c r="S12" s="45"/>
      <c r="T12" s="45"/>
      <c r="U12" s="11"/>
      <c r="V12" s="11"/>
    </row>
    <row r="13" spans="2:23" ht="15.95" customHeight="1" x14ac:dyDescent="0.2">
      <c r="B13" s="125" t="s">
        <v>27</v>
      </c>
      <c r="C13" s="126" t="s">
        <v>89</v>
      </c>
      <c r="D13" s="95" t="s">
        <v>4</v>
      </c>
      <c r="E13" s="6">
        <v>47624.985000000001</v>
      </c>
      <c r="F13" s="6">
        <v>51394.09</v>
      </c>
      <c r="G13" s="6">
        <v>42020.510999999999</v>
      </c>
      <c r="H13" s="6">
        <v>42957.930999999997</v>
      </c>
      <c r="I13" s="6">
        <v>41435.440000000002</v>
      </c>
      <c r="J13" s="6">
        <v>43858.485000000001</v>
      </c>
      <c r="K13" s="6">
        <v>45505.413999999997</v>
      </c>
      <c r="L13" s="6">
        <v>51475.673000000003</v>
      </c>
      <c r="M13" s="6">
        <v>58529.661999999997</v>
      </c>
      <c r="N13" s="6">
        <v>61558.317000000003</v>
      </c>
      <c r="O13" s="6">
        <v>61077.23</v>
      </c>
      <c r="P13" s="6">
        <v>59755.39</v>
      </c>
      <c r="Q13" s="6">
        <v>67718.797999999995</v>
      </c>
      <c r="R13" s="45"/>
      <c r="S13" s="45"/>
      <c r="T13" s="45"/>
      <c r="U13" s="11"/>
      <c r="V13" s="11"/>
    </row>
    <row r="14" spans="2:23" ht="15.95" customHeight="1" x14ac:dyDescent="0.2">
      <c r="B14" s="125"/>
      <c r="C14" s="126"/>
      <c r="D14" s="83" t="s">
        <v>5</v>
      </c>
      <c r="E14" s="6">
        <v>44290.165999999997</v>
      </c>
      <c r="F14" s="6">
        <v>53202.762999999999</v>
      </c>
      <c r="G14" s="6">
        <v>54012.506000000001</v>
      </c>
      <c r="H14" s="6">
        <v>43273.025999999998</v>
      </c>
      <c r="I14" s="6">
        <v>47379.794999999998</v>
      </c>
      <c r="J14" s="6">
        <v>54676.336000000003</v>
      </c>
      <c r="K14" s="6">
        <v>68775.595000000001</v>
      </c>
      <c r="L14" s="6">
        <v>71256.324999999997</v>
      </c>
      <c r="M14" s="6">
        <v>74104.763999999996</v>
      </c>
      <c r="N14" s="6">
        <v>93510.612999999998</v>
      </c>
      <c r="O14" s="6">
        <v>92458.691999999995</v>
      </c>
      <c r="P14" s="6">
        <v>82718.055999999997</v>
      </c>
      <c r="Q14" s="6">
        <v>90486.974000000002</v>
      </c>
      <c r="R14" s="45"/>
      <c r="S14" s="45"/>
      <c r="T14" s="45"/>
      <c r="U14" s="11"/>
      <c r="V14" s="11"/>
    </row>
    <row r="15" spans="2:23" ht="15.95" customHeight="1" x14ac:dyDescent="0.2">
      <c r="B15" s="125"/>
      <c r="C15" s="126"/>
      <c r="D15" s="84" t="s">
        <v>6</v>
      </c>
      <c r="E15" s="8">
        <f>E14-E13</f>
        <v>-3334.8190000000031</v>
      </c>
      <c r="F15" s="8">
        <f t="shared" ref="F15" si="28">F14-F13</f>
        <v>1808.6730000000025</v>
      </c>
      <c r="G15" s="8">
        <f t="shared" ref="G15:H15" si="29">G14-G13</f>
        <v>11991.995000000003</v>
      </c>
      <c r="H15" s="8">
        <f t="shared" si="29"/>
        <v>315.09500000000116</v>
      </c>
      <c r="I15" s="8">
        <f t="shared" ref="I15:J15" si="30">I14-I13</f>
        <v>5944.3549999999959</v>
      </c>
      <c r="J15" s="8">
        <f t="shared" si="30"/>
        <v>10817.851000000002</v>
      </c>
      <c r="K15" s="8">
        <f t="shared" ref="K15:L15" si="31">K14-K13</f>
        <v>23270.181000000004</v>
      </c>
      <c r="L15" s="8">
        <f t="shared" si="31"/>
        <v>19780.651999999995</v>
      </c>
      <c r="M15" s="8">
        <f t="shared" ref="M15:N15" si="32">M14-M13</f>
        <v>15575.101999999999</v>
      </c>
      <c r="N15" s="8">
        <f t="shared" si="32"/>
        <v>31952.295999999995</v>
      </c>
      <c r="O15" s="8">
        <f t="shared" ref="O15:P15" si="33">O14-O13</f>
        <v>31381.461999999992</v>
      </c>
      <c r="P15" s="8">
        <f t="shared" si="33"/>
        <v>22962.665999999997</v>
      </c>
      <c r="Q15" s="8">
        <f t="shared" ref="Q15" si="34">Q14-Q13</f>
        <v>22768.176000000007</v>
      </c>
      <c r="R15" s="45"/>
      <c r="S15" s="45"/>
    </row>
    <row r="16" spans="2:23" ht="15.95" customHeight="1" x14ac:dyDescent="0.2">
      <c r="B16" s="125"/>
      <c r="C16" s="127" t="s">
        <v>90</v>
      </c>
      <c r="D16" s="82" t="s">
        <v>4</v>
      </c>
      <c r="E16" s="6">
        <v>35280.853999999999</v>
      </c>
      <c r="F16" s="6">
        <v>37175.783000000003</v>
      </c>
      <c r="G16" s="6">
        <v>32692.855</v>
      </c>
      <c r="H16" s="6">
        <v>35066.334999999999</v>
      </c>
      <c r="I16" s="6">
        <v>34022.368000000002</v>
      </c>
      <c r="J16" s="6">
        <v>35570.048999999999</v>
      </c>
      <c r="K16" s="6">
        <v>38496.917999999998</v>
      </c>
      <c r="L16" s="6">
        <v>42261.243999999999</v>
      </c>
      <c r="M16" s="6">
        <v>48392.37</v>
      </c>
      <c r="N16" s="6">
        <v>52538.165999999997</v>
      </c>
      <c r="O16" s="6">
        <v>51231.580999999998</v>
      </c>
      <c r="P16" s="6">
        <v>51267.555</v>
      </c>
      <c r="Q16" s="6">
        <v>66254.108999999997</v>
      </c>
      <c r="R16" s="45"/>
      <c r="S16" s="45"/>
    </row>
    <row r="17" spans="2:19" ht="15.95" customHeight="1" x14ac:dyDescent="0.2">
      <c r="B17" s="125"/>
      <c r="C17" s="127"/>
      <c r="D17" s="83" t="s">
        <v>5</v>
      </c>
      <c r="E17" s="6">
        <v>32911.254999999997</v>
      </c>
      <c r="F17" s="6">
        <v>39737.39</v>
      </c>
      <c r="G17" s="6">
        <v>40768.222999999998</v>
      </c>
      <c r="H17" s="6">
        <v>35389.663999999997</v>
      </c>
      <c r="I17" s="6">
        <v>38837.786</v>
      </c>
      <c r="J17" s="6">
        <v>43775.968999999997</v>
      </c>
      <c r="K17" s="6">
        <v>54435.993999999999</v>
      </c>
      <c r="L17" s="6">
        <v>55283.743000000002</v>
      </c>
      <c r="M17" s="6">
        <v>59602.37</v>
      </c>
      <c r="N17" s="6">
        <v>74376.335000000006</v>
      </c>
      <c r="O17" s="6">
        <v>75339.597999999998</v>
      </c>
      <c r="P17" s="6">
        <v>68699.369000000006</v>
      </c>
      <c r="Q17" s="6">
        <v>83558.664999999994</v>
      </c>
      <c r="R17" s="45"/>
      <c r="S17" s="45"/>
    </row>
    <row r="18" spans="2:19" ht="15.95" customHeight="1" x14ac:dyDescent="0.2">
      <c r="B18" s="125"/>
      <c r="C18" s="127"/>
      <c r="D18" s="96" t="s">
        <v>6</v>
      </c>
      <c r="E18" s="29">
        <f>E17-E16</f>
        <v>-2369.599000000002</v>
      </c>
      <c r="F18" s="29">
        <f t="shared" ref="F18" si="35">F17-F16</f>
        <v>2561.6069999999963</v>
      </c>
      <c r="G18" s="29">
        <f t="shared" ref="G18:H18" si="36">G17-G16</f>
        <v>8075.3679999999986</v>
      </c>
      <c r="H18" s="29">
        <f t="shared" si="36"/>
        <v>323.3289999999979</v>
      </c>
      <c r="I18" s="29">
        <f t="shared" ref="I18:J18" si="37">I17-I16</f>
        <v>4815.4179999999978</v>
      </c>
      <c r="J18" s="29">
        <f t="shared" si="37"/>
        <v>8205.9199999999983</v>
      </c>
      <c r="K18" s="29">
        <f t="shared" ref="K18:L18" si="38">K17-K16</f>
        <v>15939.076000000001</v>
      </c>
      <c r="L18" s="29">
        <f t="shared" si="38"/>
        <v>13022.499000000003</v>
      </c>
      <c r="M18" s="29">
        <f t="shared" ref="M18:N18" si="39">M17-M16</f>
        <v>11210</v>
      </c>
      <c r="N18" s="29">
        <f t="shared" si="39"/>
        <v>21838.169000000009</v>
      </c>
      <c r="O18" s="29">
        <f t="shared" ref="O18:P18" si="40">O17-O16</f>
        <v>24108.017</v>
      </c>
      <c r="P18" s="29">
        <f t="shared" si="40"/>
        <v>17431.814000000006</v>
      </c>
      <c r="Q18" s="29">
        <f t="shared" ref="Q18" si="41">Q17-Q16</f>
        <v>17304.555999999997</v>
      </c>
      <c r="R18" s="45"/>
      <c r="S18" s="45"/>
    </row>
    <row r="19" spans="2:19" ht="8.1" customHeight="1" x14ac:dyDescent="0.2">
      <c r="B19" s="97"/>
      <c r="C19" s="87"/>
      <c r="D19" s="87"/>
      <c r="E19"/>
      <c r="F19"/>
      <c r="G19"/>
      <c r="H19"/>
      <c r="I19"/>
      <c r="J19"/>
      <c r="K19"/>
      <c r="L19"/>
      <c r="M19"/>
      <c r="N19"/>
      <c r="O19"/>
      <c r="P19"/>
      <c r="Q19"/>
      <c r="R19" s="45"/>
      <c r="S19" s="45"/>
    </row>
    <row r="20" spans="2:19" ht="20.100000000000001" customHeight="1" x14ac:dyDescent="0.2">
      <c r="B20" s="88" t="s">
        <v>25</v>
      </c>
      <c r="C20" s="89"/>
      <c r="D20" s="90" t="s">
        <v>7</v>
      </c>
      <c r="E20" s="74">
        <f>E16/E13</f>
        <v>0.74080556665792119</v>
      </c>
      <c r="F20" s="74">
        <f t="shared" ref="F20:F21" si="42">F16/F13</f>
        <v>0.7233474315821139</v>
      </c>
      <c r="G20" s="74">
        <f t="shared" ref="G20:H20" si="43">G16/G13</f>
        <v>0.77802135723670762</v>
      </c>
      <c r="H20" s="74">
        <f t="shared" si="43"/>
        <v>0.81629478384329079</v>
      </c>
      <c r="I20" s="74">
        <f t="shared" ref="I20:J20" si="44">I16/I13</f>
        <v>0.82109344078402446</v>
      </c>
      <c r="J20" s="74">
        <f t="shared" si="44"/>
        <v>0.81101864325682926</v>
      </c>
      <c r="K20" s="74">
        <f t="shared" ref="K20:L20" si="45">K16/K13</f>
        <v>0.84598544691847</v>
      </c>
      <c r="L20" s="74">
        <f t="shared" si="45"/>
        <v>0.82099449190300045</v>
      </c>
      <c r="M20" s="74">
        <f t="shared" ref="M20:N20" si="46">M16/M13</f>
        <v>0.82680077667286045</v>
      </c>
      <c r="N20" s="74">
        <f t="shared" si="46"/>
        <v>0.85346982439432184</v>
      </c>
      <c r="O20" s="74">
        <f t="shared" ref="O20:P20" si="47">O16/O13</f>
        <v>0.83880000779341168</v>
      </c>
      <c r="P20" s="74">
        <f t="shared" si="47"/>
        <v>0.85795699768673583</v>
      </c>
      <c r="Q20" s="74">
        <f t="shared" ref="Q20" si="48">Q16/Q13</f>
        <v>0.97837101302359208</v>
      </c>
      <c r="R20" s="45"/>
      <c r="S20" s="45"/>
    </row>
    <row r="21" spans="2:19" ht="20.100000000000001" customHeight="1" x14ac:dyDescent="0.2">
      <c r="B21" s="91" t="s">
        <v>8</v>
      </c>
      <c r="C21" s="92"/>
      <c r="D21" s="93" t="s">
        <v>7</v>
      </c>
      <c r="E21" s="76">
        <f>E17/E14</f>
        <v>0.74308267437968056</v>
      </c>
      <c r="F21" s="76">
        <f t="shared" si="42"/>
        <v>0.74690462974639116</v>
      </c>
      <c r="G21" s="76">
        <f t="shared" ref="G21:H21" si="49">G17/G14</f>
        <v>0.75479228828967859</v>
      </c>
      <c r="H21" s="76">
        <f t="shared" si="49"/>
        <v>0.81782272402211942</v>
      </c>
      <c r="I21" s="76">
        <f t="shared" ref="I21:J21" si="50">I17/I14</f>
        <v>0.81971198904511933</v>
      </c>
      <c r="J21" s="76">
        <f t="shared" si="50"/>
        <v>0.80063830539047087</v>
      </c>
      <c r="K21" s="76">
        <f t="shared" ref="K21:L21" si="51">K17/K14</f>
        <v>0.79150160751062926</v>
      </c>
      <c r="L21" s="76">
        <f t="shared" si="51"/>
        <v>0.77584330934832813</v>
      </c>
      <c r="M21" s="76">
        <f t="shared" ref="M21:N21" si="52">M17/M14</f>
        <v>0.80429876276240497</v>
      </c>
      <c r="N21" s="76">
        <f t="shared" si="52"/>
        <v>0.79537854168488886</v>
      </c>
      <c r="O21" s="76">
        <f t="shared" ref="O21:P21" si="53">O17/O14</f>
        <v>0.81484602875411649</v>
      </c>
      <c r="P21" s="76">
        <f t="shared" si="53"/>
        <v>0.83052446251880008</v>
      </c>
      <c r="Q21" s="76">
        <f t="shared" ref="Q21" si="54">Q17/Q14</f>
        <v>0.92343307888713344</v>
      </c>
      <c r="R21" s="45"/>
      <c r="S21" s="45"/>
    </row>
    <row r="22" spans="2:19" x14ac:dyDescent="0.2">
      <c r="B22" s="52"/>
      <c r="E22"/>
      <c r="F22"/>
      <c r="G22"/>
      <c r="H22"/>
      <c r="I22"/>
      <c r="M22"/>
      <c r="Q22" s="45"/>
      <c r="R22" s="45"/>
      <c r="S22" s="45"/>
    </row>
    <row r="23" spans="2:19" x14ac:dyDescent="0.2">
      <c r="B23" s="21"/>
      <c r="E23"/>
      <c r="F23"/>
      <c r="H23"/>
      <c r="I23"/>
      <c r="N23"/>
      <c r="O23"/>
      <c r="P23"/>
      <c r="Q23" s="45"/>
      <c r="R23" s="45"/>
      <c r="S23" s="45"/>
    </row>
    <row r="24" spans="2:19" x14ac:dyDescent="0.2">
      <c r="H24"/>
      <c r="P24" s="13" t="s">
        <v>9</v>
      </c>
      <c r="Q24" s="45"/>
      <c r="R24" s="45"/>
      <c r="S24" s="45"/>
    </row>
    <row r="25" spans="2:19" x14ac:dyDescent="0.2">
      <c r="E25"/>
      <c r="F25"/>
      <c r="G25"/>
      <c r="H25"/>
      <c r="I25"/>
      <c r="Q25" s="45"/>
      <c r="R25" s="45"/>
      <c r="S25" s="45"/>
    </row>
    <row r="26" spans="2:19" x14ac:dyDescent="0.2">
      <c r="E26"/>
      <c r="F26"/>
      <c r="G26"/>
      <c r="H26"/>
      <c r="I26"/>
      <c r="N26"/>
      <c r="O26"/>
      <c r="P26"/>
      <c r="Q26" s="45"/>
      <c r="R26" s="45"/>
      <c r="S26" s="45"/>
    </row>
    <row r="27" spans="2:19" x14ac:dyDescent="0.2">
      <c r="E27" s="45"/>
      <c r="F27" s="45"/>
      <c r="G27"/>
      <c r="H27"/>
      <c r="I27"/>
      <c r="Q27" s="45"/>
      <c r="R27" s="45"/>
      <c r="S27" s="45"/>
    </row>
    <row r="28" spans="2:19" x14ac:dyDescent="0.2">
      <c r="E28"/>
      <c r="F28"/>
      <c r="G28"/>
      <c r="H28"/>
      <c r="I28"/>
      <c r="Q28" s="45"/>
      <c r="R28" s="45"/>
      <c r="S28" s="45"/>
    </row>
    <row r="29" spans="2:19" x14ac:dyDescent="0.2">
      <c r="R29" s="45"/>
      <c r="S29" s="45"/>
    </row>
  </sheetData>
  <sheetProtection selectLockedCells="1" selectUnlockedCells="1"/>
  <sortState ref="R4:U9">
    <sortCondition ref="S4:S9"/>
  </sortState>
  <mergeCells count="6">
    <mergeCell ref="B13:B18"/>
    <mergeCell ref="C13:C15"/>
    <mergeCell ref="C16:C18"/>
    <mergeCell ref="B3:B8"/>
    <mergeCell ref="C3:C5"/>
    <mergeCell ref="C6:C8"/>
  </mergeCells>
  <phoneticPr fontId="8" type="noConversion"/>
  <hyperlinks>
    <hyperlink ref="P24" location="ÍNDICE!A1" display="Voltar ao índice"/>
  </hyperlinks>
  <pageMargins left="0.64027777777777772" right="0.44027777777777777" top="1" bottom="1" header="0.51180555555555551" footer="0.51180555555555551"/>
  <pageSetup paperSize="9" scale="60" firstPageNumber="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43"/>
  <sheetViews>
    <sheetView showGridLines="0" zoomScale="95" zoomScaleNormal="95" workbookViewId="0"/>
  </sheetViews>
  <sheetFormatPr defaultRowHeight="12.75" x14ac:dyDescent="0.2"/>
  <cols>
    <col min="1" max="1" width="2.28515625" style="2" customWidth="1"/>
    <col min="2" max="2" width="22.7109375" style="2" customWidth="1"/>
    <col min="3" max="3" width="15.140625" style="2" customWidth="1"/>
    <col min="4" max="4" width="9.5703125" style="2" customWidth="1"/>
    <col min="5" max="17" width="12.7109375" style="2" customWidth="1"/>
    <col min="18" max="20" width="9.140625" style="2"/>
    <col min="21" max="21" width="13.5703125" style="2" bestFit="1" customWidth="1"/>
    <col min="22" max="22" width="12.85546875" style="2" customWidth="1"/>
    <col min="23" max="23" width="11.28515625" style="2" customWidth="1"/>
    <col min="24" max="16384" width="9.140625" style="2"/>
  </cols>
  <sheetData>
    <row r="1" spans="2:23" ht="30" customHeight="1" x14ac:dyDescent="0.2">
      <c r="B1" s="32" t="s">
        <v>61</v>
      </c>
    </row>
    <row r="2" spans="2:23" ht="21.75" customHeight="1" x14ac:dyDescent="0.2">
      <c r="B2" s="3" t="s">
        <v>24</v>
      </c>
      <c r="C2" s="3" t="s">
        <v>2</v>
      </c>
      <c r="D2" s="28" t="s">
        <v>3</v>
      </c>
      <c r="E2" s="5">
        <v>2010</v>
      </c>
      <c r="F2" s="5">
        <v>2011</v>
      </c>
      <c r="G2" s="5">
        <v>2012</v>
      </c>
      <c r="H2" s="5">
        <v>2013</v>
      </c>
      <c r="I2" s="5">
        <v>2014</v>
      </c>
      <c r="J2" s="5">
        <v>2015</v>
      </c>
      <c r="K2" s="5">
        <v>2016</v>
      </c>
      <c r="L2" s="5">
        <v>2017</v>
      </c>
      <c r="M2" s="5">
        <v>2018</v>
      </c>
      <c r="N2" s="5">
        <v>2019</v>
      </c>
      <c r="O2" s="5">
        <v>2020</v>
      </c>
      <c r="P2" s="5">
        <v>2021</v>
      </c>
      <c r="Q2" s="5">
        <v>2022</v>
      </c>
    </row>
    <row r="3" spans="2:23" ht="18" customHeight="1" x14ac:dyDescent="0.2">
      <c r="B3" s="125" t="s">
        <v>83</v>
      </c>
      <c r="C3" s="126" t="s">
        <v>89</v>
      </c>
      <c r="D3" s="82" t="s">
        <v>73</v>
      </c>
      <c r="E3" s="7">
        <v>220907.29500000001</v>
      </c>
      <c r="F3" s="7">
        <v>244646.041</v>
      </c>
      <c r="G3" s="7">
        <v>272290.75900000002</v>
      </c>
      <c r="H3" s="7">
        <v>288669.712</v>
      </c>
      <c r="I3" s="7">
        <v>289251.88900000002</v>
      </c>
      <c r="J3" s="7">
        <v>359964.18699999998</v>
      </c>
      <c r="K3" s="7">
        <v>317113.68400000001</v>
      </c>
      <c r="L3" s="7">
        <v>330942.48800000001</v>
      </c>
      <c r="M3" s="7">
        <v>298351.13299999997</v>
      </c>
      <c r="N3" s="7">
        <v>342252.99300000002</v>
      </c>
      <c r="O3" s="7">
        <v>268547.43199999997</v>
      </c>
      <c r="P3" s="7">
        <v>345332.495</v>
      </c>
      <c r="Q3" s="7">
        <v>391947.73599999998</v>
      </c>
    </row>
    <row r="4" spans="2:23" ht="18" customHeight="1" x14ac:dyDescent="0.2">
      <c r="B4" s="125"/>
      <c r="C4" s="126"/>
      <c r="D4" s="83" t="s">
        <v>10</v>
      </c>
      <c r="E4" s="7">
        <v>6822.2370000000001</v>
      </c>
      <c r="F4" s="7">
        <v>6609.02</v>
      </c>
      <c r="G4" s="7">
        <v>7303.768</v>
      </c>
      <c r="H4" s="7">
        <v>7747.5630000000001</v>
      </c>
      <c r="I4" s="7">
        <v>10352.772000000001</v>
      </c>
      <c r="J4" s="7">
        <v>9837.7260000000006</v>
      </c>
      <c r="K4" s="7">
        <v>7506.759</v>
      </c>
      <c r="L4" s="7">
        <v>9879.5290000000005</v>
      </c>
      <c r="M4" s="7">
        <v>10138.958000000001</v>
      </c>
      <c r="N4" s="7">
        <v>14460.334000000001</v>
      </c>
      <c r="O4" s="7">
        <v>30318.651000000002</v>
      </c>
      <c r="P4" s="7">
        <v>31392.403999999999</v>
      </c>
      <c r="Q4" s="7">
        <v>30709.584999999999</v>
      </c>
      <c r="T4" s="11"/>
      <c r="U4" s="81"/>
      <c r="V4" s="81"/>
      <c r="W4" s="81"/>
    </row>
    <row r="5" spans="2:23" ht="18" customHeight="1" x14ac:dyDescent="0.2">
      <c r="B5" s="125"/>
      <c r="C5" s="126"/>
      <c r="D5" s="84" t="s">
        <v>11</v>
      </c>
      <c r="E5" s="8">
        <f>SUM(E3:E4)</f>
        <v>227729.53200000001</v>
      </c>
      <c r="F5" s="8">
        <f t="shared" ref="F5" si="0">SUM(F3:F4)</f>
        <v>251255.06099999999</v>
      </c>
      <c r="G5" s="8">
        <f t="shared" ref="G5:H5" si="1">SUM(G3:G4)</f>
        <v>279594.527</v>
      </c>
      <c r="H5" s="8">
        <f t="shared" si="1"/>
        <v>296417.27500000002</v>
      </c>
      <c r="I5" s="8">
        <f t="shared" ref="I5:J5" si="2">SUM(I3:I4)</f>
        <v>299604.66100000002</v>
      </c>
      <c r="J5" s="8">
        <f t="shared" si="2"/>
        <v>369801.913</v>
      </c>
      <c r="K5" s="8">
        <f t="shared" ref="K5:L5" si="3">SUM(K3:K4)</f>
        <v>324620.44300000003</v>
      </c>
      <c r="L5" s="8">
        <f t="shared" si="3"/>
        <v>340822.01699999999</v>
      </c>
      <c r="M5" s="8">
        <f t="shared" ref="M5:N5" si="4">SUM(M3:M4)</f>
        <v>308490.09099999996</v>
      </c>
      <c r="N5" s="8">
        <f t="shared" si="4"/>
        <v>356713.32699999999</v>
      </c>
      <c r="O5" s="8">
        <f t="shared" ref="O5:P5" si="5">SUM(O3:O4)</f>
        <v>298866.08299999998</v>
      </c>
      <c r="P5" s="8">
        <f t="shared" si="5"/>
        <v>376724.89899999998</v>
      </c>
      <c r="Q5" s="8">
        <f t="shared" ref="Q5" si="6">SUM(Q3:Q4)</f>
        <v>422657.321</v>
      </c>
      <c r="T5" s="11"/>
      <c r="U5" s="81"/>
      <c r="V5" s="81"/>
      <c r="W5" s="81"/>
    </row>
    <row r="6" spans="2:23" ht="18" customHeight="1" x14ac:dyDescent="0.2">
      <c r="B6" s="125"/>
      <c r="C6" s="127" t="s">
        <v>90</v>
      </c>
      <c r="D6" s="82" t="s">
        <v>73</v>
      </c>
      <c r="E6" s="7">
        <v>103195.51</v>
      </c>
      <c r="F6" s="7">
        <v>100805.54</v>
      </c>
      <c r="G6" s="7">
        <v>124760.379</v>
      </c>
      <c r="H6" s="7">
        <v>148995.68100000001</v>
      </c>
      <c r="I6" s="7">
        <v>138432.29399999999</v>
      </c>
      <c r="J6" s="7">
        <v>173171.93100000001</v>
      </c>
      <c r="K6" s="7">
        <v>173933.22399999999</v>
      </c>
      <c r="L6" s="7">
        <v>188552.80499999999</v>
      </c>
      <c r="M6" s="7">
        <v>191504.576</v>
      </c>
      <c r="N6" s="7">
        <v>214129.77</v>
      </c>
      <c r="O6" s="7">
        <v>175308.89799999999</v>
      </c>
      <c r="P6" s="7">
        <v>203159.53599999999</v>
      </c>
      <c r="Q6" s="7">
        <v>222405.647</v>
      </c>
      <c r="T6" s="11"/>
      <c r="U6" s="11"/>
      <c r="V6" s="81"/>
      <c r="W6" s="81"/>
    </row>
    <row r="7" spans="2:23" ht="18" customHeight="1" x14ac:dyDescent="0.2">
      <c r="B7" s="125"/>
      <c r="C7" s="127"/>
      <c r="D7" s="83" t="s">
        <v>10</v>
      </c>
      <c r="E7" s="7">
        <v>3000.1019999999999</v>
      </c>
      <c r="F7" s="7">
        <v>2993.0390000000002</v>
      </c>
      <c r="G7" s="7">
        <v>3940.2640000000001</v>
      </c>
      <c r="H7" s="7">
        <v>4114.357</v>
      </c>
      <c r="I7" s="7">
        <v>4397.8900000000003</v>
      </c>
      <c r="J7" s="7">
        <v>4256.1469999999999</v>
      </c>
      <c r="K7" s="7">
        <v>3920.2719999999999</v>
      </c>
      <c r="L7" s="7">
        <v>5468.1629999999996</v>
      </c>
      <c r="M7" s="7">
        <v>5986.9</v>
      </c>
      <c r="N7" s="7">
        <v>6398.0129999999999</v>
      </c>
      <c r="O7" s="7">
        <v>20558.876</v>
      </c>
      <c r="P7" s="7">
        <v>26604.197</v>
      </c>
      <c r="Q7" s="7">
        <v>28748.166000000001</v>
      </c>
    </row>
    <row r="8" spans="2:23" ht="18" customHeight="1" x14ac:dyDescent="0.2">
      <c r="B8" s="125"/>
      <c r="C8" s="127"/>
      <c r="D8" s="96" t="s">
        <v>11</v>
      </c>
      <c r="E8" s="29">
        <f>SUM(E6:E7)</f>
        <v>106195.61199999999</v>
      </c>
      <c r="F8" s="29">
        <f t="shared" ref="F8" si="7">SUM(F6:F7)</f>
        <v>103798.579</v>
      </c>
      <c r="G8" s="29">
        <f t="shared" ref="G8:H8" si="8">SUM(G6:G7)</f>
        <v>128700.643</v>
      </c>
      <c r="H8" s="29">
        <f t="shared" si="8"/>
        <v>153110.038</v>
      </c>
      <c r="I8" s="29">
        <f t="shared" ref="I8:J8" si="9">SUM(I6:I7)</f>
        <v>142830.18400000001</v>
      </c>
      <c r="J8" s="29">
        <f t="shared" si="9"/>
        <v>177428.07800000001</v>
      </c>
      <c r="K8" s="29">
        <f t="shared" ref="K8:L8" si="10">SUM(K6:K7)</f>
        <v>177853.49599999998</v>
      </c>
      <c r="L8" s="29">
        <f t="shared" si="10"/>
        <v>194020.96799999999</v>
      </c>
      <c r="M8" s="29">
        <f t="shared" ref="M8:N8" si="11">SUM(M6:M7)</f>
        <v>197491.476</v>
      </c>
      <c r="N8" s="29">
        <f t="shared" si="11"/>
        <v>220527.783</v>
      </c>
      <c r="O8" s="29">
        <f t="shared" ref="O8:P8" si="12">SUM(O6:O7)</f>
        <v>195867.77399999998</v>
      </c>
      <c r="P8" s="29">
        <f t="shared" si="12"/>
        <v>229763.73300000001</v>
      </c>
      <c r="Q8" s="29">
        <f t="shared" ref="Q8" si="13">SUM(Q6:Q7)</f>
        <v>251153.81299999999</v>
      </c>
    </row>
    <row r="9" spans="2:23" ht="18" customHeight="1" x14ac:dyDescent="0.2">
      <c r="B9" s="98"/>
      <c r="C9" s="98"/>
      <c r="D9" s="99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</row>
    <row r="10" spans="2:23" ht="18" customHeight="1" x14ac:dyDescent="0.2">
      <c r="B10" s="129" t="s">
        <v>27</v>
      </c>
      <c r="C10" s="126" t="s">
        <v>89</v>
      </c>
      <c r="D10" s="82" t="s">
        <v>73</v>
      </c>
      <c r="E10" s="7">
        <v>41583.082999999999</v>
      </c>
      <c r="F10" s="7">
        <v>48537.464</v>
      </c>
      <c r="G10" s="7">
        <v>47952.563999999998</v>
      </c>
      <c r="H10" s="7">
        <v>37934.654000000002</v>
      </c>
      <c r="I10" s="7">
        <v>40473.862000000001</v>
      </c>
      <c r="J10" s="7">
        <v>46343.341</v>
      </c>
      <c r="K10" s="7">
        <v>56446.987999999998</v>
      </c>
      <c r="L10" s="7">
        <v>57814.43</v>
      </c>
      <c r="M10" s="7">
        <v>60562.764000000003</v>
      </c>
      <c r="N10" s="7">
        <v>78501.326000000001</v>
      </c>
      <c r="O10" s="7">
        <v>77318.413</v>
      </c>
      <c r="P10" s="7">
        <v>68476.639999999999</v>
      </c>
      <c r="Q10" s="7">
        <v>77607.194000000003</v>
      </c>
    </row>
    <row r="11" spans="2:23" ht="18" customHeight="1" x14ac:dyDescent="0.2">
      <c r="B11" s="125"/>
      <c r="C11" s="126"/>
      <c r="D11" s="83" t="s">
        <v>10</v>
      </c>
      <c r="E11" s="7">
        <v>2707.0830000000001</v>
      </c>
      <c r="F11" s="7">
        <v>4665.299</v>
      </c>
      <c r="G11" s="7">
        <v>6059.942</v>
      </c>
      <c r="H11" s="7">
        <v>5338.3720000000003</v>
      </c>
      <c r="I11" s="7">
        <v>6905.933</v>
      </c>
      <c r="J11" s="7">
        <v>8332.9950000000008</v>
      </c>
      <c r="K11" s="7">
        <v>12328.607</v>
      </c>
      <c r="L11" s="7">
        <v>13441.895</v>
      </c>
      <c r="M11" s="7">
        <v>13542</v>
      </c>
      <c r="N11" s="7">
        <v>15009.287</v>
      </c>
      <c r="O11" s="7">
        <v>15140.279</v>
      </c>
      <c r="P11" s="7">
        <v>14241.415999999999</v>
      </c>
      <c r="Q11" s="7">
        <v>12879.78</v>
      </c>
    </row>
    <row r="12" spans="2:23" ht="18" customHeight="1" x14ac:dyDescent="0.2">
      <c r="B12" s="125"/>
      <c r="C12" s="126"/>
      <c r="D12" s="84" t="s">
        <v>11</v>
      </c>
      <c r="E12" s="8">
        <f>SUM(E10:E11)</f>
        <v>44290.165999999997</v>
      </c>
      <c r="F12" s="8">
        <f t="shared" ref="F12" si="14">SUM(F10:F11)</f>
        <v>53202.762999999999</v>
      </c>
      <c r="G12" s="8">
        <f t="shared" ref="G12:H12" si="15">SUM(G10:G11)</f>
        <v>54012.506000000001</v>
      </c>
      <c r="H12" s="8">
        <f t="shared" si="15"/>
        <v>43273.026000000005</v>
      </c>
      <c r="I12" s="8">
        <f t="shared" ref="I12:J12" si="16">SUM(I10:I11)</f>
        <v>47379.794999999998</v>
      </c>
      <c r="J12" s="8">
        <f t="shared" si="16"/>
        <v>54676.336000000003</v>
      </c>
      <c r="K12" s="8">
        <f t="shared" ref="K12:L12" si="17">SUM(K10:K11)</f>
        <v>68775.595000000001</v>
      </c>
      <c r="L12" s="8">
        <f t="shared" si="17"/>
        <v>71256.324999999997</v>
      </c>
      <c r="M12" s="8">
        <f t="shared" ref="M12:N12" si="18">SUM(M10:M11)</f>
        <v>74104.763999999996</v>
      </c>
      <c r="N12" s="8">
        <f t="shared" si="18"/>
        <v>93510.612999999998</v>
      </c>
      <c r="O12" s="8">
        <f t="shared" ref="O12:P12" si="19">SUM(O10:O11)</f>
        <v>92458.691999999995</v>
      </c>
      <c r="P12" s="8">
        <f t="shared" si="19"/>
        <v>82718.055999999997</v>
      </c>
      <c r="Q12" s="8">
        <f t="shared" ref="Q12" si="20">SUM(Q10:Q11)</f>
        <v>90486.974000000002</v>
      </c>
    </row>
    <row r="13" spans="2:23" ht="18" customHeight="1" x14ac:dyDescent="0.2">
      <c r="B13" s="125"/>
      <c r="C13" s="127" t="s">
        <v>90</v>
      </c>
      <c r="D13" s="82" t="s">
        <v>73</v>
      </c>
      <c r="E13" s="7">
        <v>30456.882000000001</v>
      </c>
      <c r="F13" s="7">
        <v>36014.762999999999</v>
      </c>
      <c r="G13" s="7">
        <v>35545.758999999998</v>
      </c>
      <c r="H13" s="7">
        <v>30009.517</v>
      </c>
      <c r="I13" s="7">
        <v>31932.804</v>
      </c>
      <c r="J13" s="7">
        <v>36244.769999999997</v>
      </c>
      <c r="K13" s="7">
        <v>43112.199000000001</v>
      </c>
      <c r="L13" s="7">
        <v>43011.245999999999</v>
      </c>
      <c r="M13" s="7">
        <v>47057.415999999997</v>
      </c>
      <c r="N13" s="7">
        <v>61264.169000000002</v>
      </c>
      <c r="O13" s="7">
        <v>61859.43</v>
      </c>
      <c r="P13" s="7">
        <v>55299.618000000002</v>
      </c>
      <c r="Q13" s="7">
        <v>70070.270999999993</v>
      </c>
    </row>
    <row r="14" spans="2:23" ht="18" customHeight="1" x14ac:dyDescent="0.2">
      <c r="B14" s="125"/>
      <c r="C14" s="127"/>
      <c r="D14" s="83" t="s">
        <v>10</v>
      </c>
      <c r="E14" s="7">
        <v>2454.373</v>
      </c>
      <c r="F14" s="7">
        <v>3722.627</v>
      </c>
      <c r="G14" s="7">
        <v>5222.4639999999999</v>
      </c>
      <c r="H14" s="7">
        <v>5380.1469999999999</v>
      </c>
      <c r="I14" s="7">
        <v>6904.982</v>
      </c>
      <c r="J14" s="7">
        <v>7531.1989999999996</v>
      </c>
      <c r="K14" s="7">
        <v>11323.795</v>
      </c>
      <c r="L14" s="7">
        <v>12272.496999999999</v>
      </c>
      <c r="M14" s="7">
        <v>12544.954</v>
      </c>
      <c r="N14" s="7">
        <v>13112.165999999999</v>
      </c>
      <c r="O14" s="7">
        <v>13480.168</v>
      </c>
      <c r="P14" s="7">
        <v>13399.751</v>
      </c>
      <c r="Q14" s="7">
        <v>13488.394</v>
      </c>
    </row>
    <row r="15" spans="2:23" ht="18" customHeight="1" x14ac:dyDescent="0.2">
      <c r="B15" s="125"/>
      <c r="C15" s="127"/>
      <c r="D15" s="96" t="s">
        <v>11</v>
      </c>
      <c r="E15" s="29">
        <f>SUM(E13:E14)</f>
        <v>32911.255000000005</v>
      </c>
      <c r="F15" s="29">
        <f t="shared" ref="F15" si="21">SUM(F13:F14)</f>
        <v>39737.39</v>
      </c>
      <c r="G15" s="29">
        <f t="shared" ref="G15:H15" si="22">SUM(G13:G14)</f>
        <v>40768.222999999998</v>
      </c>
      <c r="H15" s="29">
        <f t="shared" si="22"/>
        <v>35389.663999999997</v>
      </c>
      <c r="I15" s="29">
        <f t="shared" ref="I15:J15" si="23">SUM(I13:I14)</f>
        <v>38837.786</v>
      </c>
      <c r="J15" s="29">
        <f t="shared" si="23"/>
        <v>43775.968999999997</v>
      </c>
      <c r="K15" s="29">
        <f t="shared" ref="K15:L15" si="24">SUM(K13:K14)</f>
        <v>54435.993999999999</v>
      </c>
      <c r="L15" s="29">
        <f t="shared" si="24"/>
        <v>55283.743000000002</v>
      </c>
      <c r="M15" s="29">
        <f t="shared" ref="M15:N15" si="25">SUM(M13:M14)</f>
        <v>59602.369999999995</v>
      </c>
      <c r="N15" s="29">
        <f t="shared" si="25"/>
        <v>74376.335000000006</v>
      </c>
      <c r="O15" s="29">
        <f t="shared" ref="O15:P15" si="26">SUM(O13:O14)</f>
        <v>75339.597999999998</v>
      </c>
      <c r="P15" s="29">
        <f t="shared" si="26"/>
        <v>68699.369000000006</v>
      </c>
      <c r="Q15" s="29">
        <f t="shared" ref="Q15" si="27">SUM(Q13:Q14)</f>
        <v>83558.664999999994</v>
      </c>
    </row>
    <row r="16" spans="2:23" x14ac:dyDescent="0.2">
      <c r="B16" s="52"/>
    </row>
    <row r="17" spans="2:18" x14ac:dyDescent="0.2">
      <c r="B17" s="21"/>
    </row>
    <row r="18" spans="2:18" x14ac:dyDescent="0.2">
      <c r="C18" s="14"/>
      <c r="D18" s="14"/>
      <c r="P18" s="13" t="s">
        <v>9</v>
      </c>
    </row>
    <row r="19" spans="2:18" x14ac:dyDescent="0.2">
      <c r="C19" s="14"/>
      <c r="D19" s="14"/>
    </row>
    <row r="20" spans="2:18" x14ac:dyDescent="0.2">
      <c r="C20" s="14"/>
      <c r="D20" s="14"/>
    </row>
    <row r="21" spans="2:18" x14ac:dyDescent="0.2">
      <c r="C21" s="14"/>
      <c r="D21" s="14"/>
    </row>
    <row r="22" spans="2:18" x14ac:dyDescent="0.2">
      <c r="C22" s="14"/>
      <c r="D22" s="14"/>
      <c r="Q22" s="7"/>
      <c r="R22" s="7"/>
    </row>
    <row r="23" spans="2:18" x14ac:dyDescent="0.2">
      <c r="C23" s="14"/>
      <c r="D23" s="14"/>
      <c r="Q23" s="7"/>
      <c r="R23" s="7"/>
    </row>
    <row r="24" spans="2:18" x14ac:dyDescent="0.2">
      <c r="C24" s="14"/>
      <c r="D24" s="14"/>
      <c r="Q24" s="7"/>
      <c r="R24" s="7"/>
    </row>
    <row r="25" spans="2:18" x14ac:dyDescent="0.2">
      <c r="D25" s="14"/>
      <c r="Q25" s="7"/>
      <c r="R25" s="7"/>
    </row>
    <row r="26" spans="2:18" x14ac:dyDescent="0.2">
      <c r="D26" s="14"/>
    </row>
    <row r="27" spans="2:18" x14ac:dyDescent="0.2">
      <c r="D27" s="10"/>
    </row>
    <row r="40" spans="5:15" x14ac:dyDescent="0.2"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</row>
    <row r="41" spans="5:15" x14ac:dyDescent="0.2"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</row>
    <row r="42" spans="5:15" x14ac:dyDescent="0.2"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</row>
    <row r="43" spans="5:15" x14ac:dyDescent="0.2"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</row>
  </sheetData>
  <sheetProtection selectLockedCells="1" selectUnlockedCells="1"/>
  <mergeCells count="6">
    <mergeCell ref="B10:B15"/>
    <mergeCell ref="C10:C12"/>
    <mergeCell ref="C13:C15"/>
    <mergeCell ref="B3:B8"/>
    <mergeCell ref="C3:C5"/>
    <mergeCell ref="C6:C8"/>
  </mergeCells>
  <phoneticPr fontId="8" type="noConversion"/>
  <hyperlinks>
    <hyperlink ref="P18" location="ÍNDICE!A1" display="Voltar ao índice"/>
  </hyperlinks>
  <pageMargins left="0.74803149606299213" right="0.74803149606299213" top="0.98425196850393704" bottom="0.98425196850393704" header="0.51181102362204722" footer="0.51181102362204722"/>
  <pageSetup paperSize="9" scale="78" firstPageNumber="0" orientation="landscape" horizontalDpi="300" verticalDpi="300" r:id="rId1"/>
  <headerFooter alignWithMargins="0"/>
  <ignoredErrors>
    <ignoredError sqref="E5:H5 I5:M5 N5:Q5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7"/>
  <sheetViews>
    <sheetView showGridLines="0" zoomScale="95" zoomScaleNormal="95" workbookViewId="0"/>
  </sheetViews>
  <sheetFormatPr defaultRowHeight="12.75" x14ac:dyDescent="0.2"/>
  <cols>
    <col min="1" max="1" width="2.28515625" style="2" customWidth="1"/>
    <col min="2" max="2" width="32.5703125" style="2" customWidth="1"/>
    <col min="3" max="4" width="11.7109375" style="2" customWidth="1"/>
    <col min="5" max="5" width="9.7109375" style="2" customWidth="1"/>
    <col min="6" max="6" width="32.7109375" style="2" customWidth="1"/>
    <col min="7" max="8" width="11.7109375" style="2" customWidth="1"/>
    <col min="9" max="9" width="8.7109375" style="2" customWidth="1"/>
    <col min="10" max="10" width="13.5703125" style="2" bestFit="1" customWidth="1"/>
    <col min="11" max="11" width="9.7109375" style="2" bestFit="1" customWidth="1"/>
    <col min="12" max="13" width="9.140625" style="2"/>
    <col min="14" max="15" width="10.5703125" style="2" bestFit="1" customWidth="1"/>
    <col min="16" max="16384" width="9.140625" style="2"/>
  </cols>
  <sheetData>
    <row r="1" spans="1:11" ht="32.1" customHeight="1" x14ac:dyDescent="0.2">
      <c r="A1" s="19"/>
      <c r="B1" s="78" t="s">
        <v>96</v>
      </c>
      <c r="C1" s="77"/>
      <c r="D1" s="77"/>
      <c r="E1" s="77"/>
      <c r="F1" s="77"/>
      <c r="G1" s="77"/>
      <c r="H1" s="77"/>
      <c r="I1" s="19"/>
    </row>
    <row r="2" spans="1:11" ht="24" customHeight="1" x14ac:dyDescent="0.2">
      <c r="B2" s="22" t="s">
        <v>85</v>
      </c>
      <c r="E2" s="22"/>
      <c r="F2" s="22" t="s">
        <v>27</v>
      </c>
    </row>
    <row r="3" spans="1:11" ht="29.1" customHeight="1" x14ac:dyDescent="0.2">
      <c r="B3" s="5"/>
      <c r="C3" s="33" t="s">
        <v>62</v>
      </c>
      <c r="D3" s="33" t="s">
        <v>12</v>
      </c>
      <c r="F3" s="5"/>
      <c r="G3" s="33" t="s">
        <v>62</v>
      </c>
      <c r="H3" s="33" t="s">
        <v>12</v>
      </c>
    </row>
    <row r="4" spans="1:11" ht="15" customHeight="1" x14ac:dyDescent="0.2">
      <c r="B4" s="15" t="s">
        <v>13</v>
      </c>
      <c r="C4" s="7">
        <v>303229.62199999997</v>
      </c>
      <c r="D4" s="7">
        <v>155093.174</v>
      </c>
      <c r="F4" s="15" t="s">
        <v>33</v>
      </c>
      <c r="G4" s="7">
        <v>46204.087</v>
      </c>
      <c r="H4" s="7">
        <v>41960.498</v>
      </c>
    </row>
    <row r="5" spans="1:11" ht="15" customHeight="1" x14ac:dyDescent="0.2">
      <c r="B5" s="16" t="s">
        <v>101</v>
      </c>
      <c r="C5" s="12">
        <v>20269.863000000001</v>
      </c>
      <c r="D5" s="12">
        <v>21042.035</v>
      </c>
      <c r="F5" s="16" t="s">
        <v>14</v>
      </c>
      <c r="G5" s="12">
        <v>16548.560000000001</v>
      </c>
      <c r="H5" s="12">
        <v>14006.675999999999</v>
      </c>
    </row>
    <row r="6" spans="1:11" ht="15" customHeight="1" x14ac:dyDescent="0.2">
      <c r="B6" s="15" t="s">
        <v>32</v>
      </c>
      <c r="C6" s="7">
        <v>21384.508999999998</v>
      </c>
      <c r="D6" s="7">
        <v>16646.86</v>
      </c>
      <c r="F6" s="15" t="s">
        <v>13</v>
      </c>
      <c r="G6" s="7">
        <v>6137.5659999999998</v>
      </c>
      <c r="H6" s="7">
        <v>5227.4520000000002</v>
      </c>
    </row>
    <row r="7" spans="1:11" ht="15" customHeight="1" x14ac:dyDescent="0.2">
      <c r="B7" s="16" t="s">
        <v>14</v>
      </c>
      <c r="C7" s="12">
        <v>25750.41</v>
      </c>
      <c r="D7" s="12">
        <v>14013.083000000001</v>
      </c>
      <c r="F7" s="16" t="s">
        <v>71</v>
      </c>
      <c r="G7" s="12">
        <v>3852.4070000000002</v>
      </c>
      <c r="H7" s="12">
        <v>3365.52</v>
      </c>
    </row>
    <row r="8" spans="1:11" ht="15" customHeight="1" x14ac:dyDescent="0.2">
      <c r="B8" s="15" t="s">
        <v>29</v>
      </c>
      <c r="C8" s="7">
        <v>17948.082999999999</v>
      </c>
      <c r="D8" s="7">
        <v>13826.054</v>
      </c>
      <c r="F8" s="15" t="s">
        <v>36</v>
      </c>
      <c r="G8" s="7">
        <v>1842.0250000000001</v>
      </c>
      <c r="H8" s="7">
        <v>2669.4050000000002</v>
      </c>
    </row>
    <row r="9" spans="1:11" ht="15" customHeight="1" x14ac:dyDescent="0.2">
      <c r="B9" s="16" t="s">
        <v>30</v>
      </c>
      <c r="C9" s="12">
        <v>5628.72</v>
      </c>
      <c r="D9" s="12">
        <v>5643.5140000000001</v>
      </c>
      <c r="F9" s="16" t="s">
        <v>32</v>
      </c>
      <c r="G9" s="12">
        <v>2026.3630000000001</v>
      </c>
      <c r="H9" s="12">
        <v>2201.4859999999999</v>
      </c>
    </row>
    <row r="10" spans="1:11" ht="15" customHeight="1" x14ac:dyDescent="0.2">
      <c r="B10" s="15" t="s">
        <v>57</v>
      </c>
      <c r="C10" s="7">
        <v>7330.201</v>
      </c>
      <c r="D10" s="7">
        <v>5460.8130000000001</v>
      </c>
      <c r="F10" s="15" t="s">
        <v>29</v>
      </c>
      <c r="G10" s="7">
        <v>2246.991</v>
      </c>
      <c r="H10" s="7">
        <v>2158.0390000000002</v>
      </c>
    </row>
    <row r="11" spans="1:11" ht="15" customHeight="1" x14ac:dyDescent="0.2">
      <c r="B11" s="16" t="s">
        <v>31</v>
      </c>
      <c r="C11" s="12">
        <v>7773.3130000000001</v>
      </c>
      <c r="D11" s="12">
        <v>4194.7330000000002</v>
      </c>
      <c r="F11" s="16" t="s">
        <v>72</v>
      </c>
      <c r="G11" s="12">
        <v>1954.893</v>
      </c>
      <c r="H11" s="12">
        <v>1971.9280000000001</v>
      </c>
      <c r="K11" s="17"/>
    </row>
    <row r="12" spans="1:11" ht="15" customHeight="1" x14ac:dyDescent="0.2">
      <c r="B12" s="15" t="s">
        <v>33</v>
      </c>
      <c r="C12" s="7">
        <v>2218.6869999999999</v>
      </c>
      <c r="D12" s="7">
        <v>2668.3710000000001</v>
      </c>
      <c r="F12" s="15" t="s">
        <v>15</v>
      </c>
      <c r="G12" s="7">
        <v>1130.3009999999999</v>
      </c>
      <c r="H12" s="7">
        <v>1221.5540000000001</v>
      </c>
      <c r="K12" s="17"/>
    </row>
    <row r="13" spans="1:11" ht="15" customHeight="1" x14ac:dyDescent="0.2">
      <c r="B13" s="16" t="s">
        <v>75</v>
      </c>
      <c r="C13" s="12">
        <v>1150.155</v>
      </c>
      <c r="D13" s="12">
        <v>2164.373</v>
      </c>
      <c r="F13" s="16" t="s">
        <v>21</v>
      </c>
      <c r="G13" s="12">
        <v>729.02099999999996</v>
      </c>
      <c r="H13" s="12">
        <v>804.08299999999997</v>
      </c>
      <c r="K13" s="17"/>
    </row>
    <row r="14" spans="1:11" ht="15" customHeight="1" x14ac:dyDescent="0.2">
      <c r="B14" s="15" t="s">
        <v>35</v>
      </c>
      <c r="C14" s="7">
        <v>1057.9010000000001</v>
      </c>
      <c r="D14" s="7">
        <v>1844.971</v>
      </c>
      <c r="F14" s="15" t="s">
        <v>37</v>
      </c>
      <c r="G14" s="7">
        <v>909.20100000000002</v>
      </c>
      <c r="H14" s="7">
        <v>798.83100000000002</v>
      </c>
      <c r="K14" s="17"/>
    </row>
    <row r="15" spans="1:11" ht="15" customHeight="1" x14ac:dyDescent="0.2">
      <c r="B15" s="16" t="s">
        <v>15</v>
      </c>
      <c r="C15" s="12">
        <v>2648.8910000000001</v>
      </c>
      <c r="D15" s="12">
        <v>1492.0609999999999</v>
      </c>
      <c r="F15" s="16" t="s">
        <v>30</v>
      </c>
      <c r="G15" s="12">
        <v>952.18299999999999</v>
      </c>
      <c r="H15" s="12">
        <v>774.93799999999999</v>
      </c>
      <c r="K15" s="17"/>
    </row>
    <row r="16" spans="1:11" ht="15" customHeight="1" x14ac:dyDescent="0.2">
      <c r="B16" s="15" t="s">
        <v>100</v>
      </c>
      <c r="C16" s="6">
        <v>242.446</v>
      </c>
      <c r="D16" s="6">
        <v>1280.7449999999999</v>
      </c>
      <c r="E16" s="19"/>
      <c r="F16" s="15" t="s">
        <v>28</v>
      </c>
      <c r="G16" s="6">
        <v>537.08900000000006</v>
      </c>
      <c r="H16" s="6">
        <v>764.98400000000004</v>
      </c>
      <c r="I16" s="19"/>
      <c r="K16" s="17"/>
    </row>
    <row r="17" spans="2:11" ht="15" customHeight="1" x14ac:dyDescent="0.2">
      <c r="B17" s="16" t="s">
        <v>65</v>
      </c>
      <c r="C17" s="12">
        <v>929.77300000000002</v>
      </c>
      <c r="D17" s="12">
        <v>1139.9290000000001</v>
      </c>
      <c r="E17" s="19"/>
      <c r="F17" s="16" t="s">
        <v>35</v>
      </c>
      <c r="G17" s="12">
        <v>675.24699999999996</v>
      </c>
      <c r="H17" s="12">
        <v>704.12800000000004</v>
      </c>
      <c r="I17" s="19"/>
      <c r="K17" s="17"/>
    </row>
    <row r="18" spans="2:11" ht="15" customHeight="1" x14ac:dyDescent="0.2">
      <c r="B18" s="15" t="s">
        <v>16</v>
      </c>
      <c r="C18" s="6">
        <v>641.66700000000003</v>
      </c>
      <c r="D18" s="6">
        <v>749.28</v>
      </c>
      <c r="E18" s="19"/>
      <c r="F18" s="15" t="s">
        <v>88</v>
      </c>
      <c r="G18" s="6">
        <v>703.82399999999996</v>
      </c>
      <c r="H18" s="6">
        <v>684.58100000000002</v>
      </c>
      <c r="I18" s="19"/>
      <c r="K18" s="17"/>
    </row>
    <row r="19" spans="2:11" ht="15" customHeight="1" x14ac:dyDescent="0.2">
      <c r="B19" s="16" t="s">
        <v>21</v>
      </c>
      <c r="C19" s="12">
        <v>722.05200000000002</v>
      </c>
      <c r="D19" s="12">
        <v>748.08399999999995</v>
      </c>
      <c r="E19" s="19"/>
      <c r="F19" s="16" t="s">
        <v>74</v>
      </c>
      <c r="G19" s="12">
        <v>630.57600000000002</v>
      </c>
      <c r="H19" s="12">
        <v>655.66300000000001</v>
      </c>
      <c r="I19" s="19"/>
    </row>
    <row r="20" spans="2:11" ht="15" customHeight="1" x14ac:dyDescent="0.2">
      <c r="B20" s="15" t="s">
        <v>86</v>
      </c>
      <c r="C20" s="6">
        <v>621.28499999999997</v>
      </c>
      <c r="D20" s="6">
        <v>490.38799999999998</v>
      </c>
      <c r="E20" s="19"/>
      <c r="F20" s="15" t="s">
        <v>31</v>
      </c>
      <c r="G20" s="6">
        <v>500.45499999999998</v>
      </c>
      <c r="H20" s="6">
        <v>572.54600000000005</v>
      </c>
      <c r="I20" s="19"/>
    </row>
    <row r="21" spans="2:11" ht="15" customHeight="1" x14ac:dyDescent="0.2">
      <c r="B21" s="16" t="s">
        <v>87</v>
      </c>
      <c r="C21" s="12">
        <v>347.238</v>
      </c>
      <c r="D21" s="12">
        <v>303.88</v>
      </c>
      <c r="F21" s="16" t="s">
        <v>78</v>
      </c>
      <c r="G21" s="12">
        <v>520.20600000000002</v>
      </c>
      <c r="H21" s="12">
        <v>526.351</v>
      </c>
    </row>
    <row r="22" spans="2:11" ht="15" customHeight="1" x14ac:dyDescent="0.2">
      <c r="B22" s="69" t="s">
        <v>72</v>
      </c>
      <c r="C22" s="7">
        <v>24.754999999999999</v>
      </c>
      <c r="D22" s="7">
        <v>279.74400000000003</v>
      </c>
      <c r="F22" s="73" t="s">
        <v>66</v>
      </c>
      <c r="G22" s="7">
        <v>585.33900000000006</v>
      </c>
      <c r="H22" s="7">
        <v>509.40499999999997</v>
      </c>
    </row>
    <row r="23" spans="2:11" ht="15" customHeight="1" x14ac:dyDescent="0.2">
      <c r="B23" s="63" t="s">
        <v>28</v>
      </c>
      <c r="C23" s="12">
        <v>151.28700000000001</v>
      </c>
      <c r="D23" s="12">
        <v>273.01600000000002</v>
      </c>
      <c r="F23" s="63" t="s">
        <v>65</v>
      </c>
      <c r="G23" s="12">
        <v>402.96899999999999</v>
      </c>
      <c r="H23" s="12">
        <v>399.36099999999999</v>
      </c>
    </row>
    <row r="24" spans="2:11" ht="15" customHeight="1" x14ac:dyDescent="0.2">
      <c r="B24" s="15" t="s">
        <v>69</v>
      </c>
      <c r="C24" s="7">
        <f>C25-SUM(C4:C23)</f>
        <v>2586.4629999998724</v>
      </c>
      <c r="D24" s="7">
        <f>D25-SUM(D4:D23)</f>
        <v>1798.7049999999581</v>
      </c>
      <c r="F24" s="15" t="s">
        <v>69</v>
      </c>
      <c r="G24" s="7">
        <f>G25-SUM(G4:G23)</f>
        <v>1397.6709999999875</v>
      </c>
      <c r="H24" s="7">
        <f>H25-SUM(H4:H23)</f>
        <v>1581.2359999999899</v>
      </c>
    </row>
    <row r="25" spans="2:11" ht="20.100000000000001" customHeight="1" x14ac:dyDescent="0.2">
      <c r="B25" s="34" t="s">
        <v>34</v>
      </c>
      <c r="C25" s="58">
        <v>422657.32099999988</v>
      </c>
      <c r="D25" s="58">
        <v>251153.81299999999</v>
      </c>
      <c r="F25" s="34" t="s">
        <v>34</v>
      </c>
      <c r="G25" s="58">
        <v>90486.974000000002</v>
      </c>
      <c r="H25" s="58">
        <v>83558.664999999994</v>
      </c>
      <c r="J25" s="81"/>
      <c r="K25" s="81"/>
    </row>
    <row r="26" spans="2:11" ht="30" customHeight="1" x14ac:dyDescent="0.2">
      <c r="J26" s="81"/>
      <c r="K26" s="81"/>
    </row>
    <row r="27" spans="2:11" ht="32.1" customHeight="1" x14ac:dyDescent="0.2">
      <c r="B27" s="79" t="s">
        <v>97</v>
      </c>
      <c r="C27" s="31"/>
      <c r="D27" s="31"/>
      <c r="E27" s="31"/>
      <c r="F27" s="31"/>
      <c r="G27" s="31"/>
      <c r="H27" s="31"/>
      <c r="J27" s="81"/>
      <c r="K27" s="81"/>
    </row>
    <row r="28" spans="2:11" ht="24" customHeight="1" x14ac:dyDescent="0.2">
      <c r="B28" s="22" t="s">
        <v>85</v>
      </c>
      <c r="E28" s="22"/>
      <c r="F28" s="22" t="s">
        <v>27</v>
      </c>
      <c r="J28" s="81"/>
    </row>
    <row r="29" spans="2:11" ht="29.1" customHeight="1" x14ac:dyDescent="0.2">
      <c r="B29" s="5"/>
      <c r="C29" s="33" t="s">
        <v>62</v>
      </c>
      <c r="D29" s="33" t="s">
        <v>12</v>
      </c>
      <c r="F29" s="5"/>
      <c r="G29" s="33" t="s">
        <v>62</v>
      </c>
      <c r="H29" s="33" t="s">
        <v>12</v>
      </c>
      <c r="I29" s="17"/>
      <c r="J29" s="81"/>
    </row>
    <row r="30" spans="2:11" ht="15" customHeight="1" x14ac:dyDescent="0.2">
      <c r="B30" s="15" t="s">
        <v>13</v>
      </c>
      <c r="C30" s="7">
        <v>494191.24</v>
      </c>
      <c r="D30" s="7">
        <v>283897.913</v>
      </c>
      <c r="F30" s="15" t="s">
        <v>13</v>
      </c>
      <c r="G30" s="7">
        <v>45092.245999999999</v>
      </c>
      <c r="H30" s="7">
        <v>41888.705000000002</v>
      </c>
      <c r="I30" s="17"/>
      <c r="J30" s="81"/>
    </row>
    <row r="31" spans="2:11" ht="15" customHeight="1" x14ac:dyDescent="0.2">
      <c r="B31" s="16" t="s">
        <v>14</v>
      </c>
      <c r="C31" s="12">
        <v>241670.14600000001</v>
      </c>
      <c r="D31" s="12">
        <v>60216.201000000001</v>
      </c>
      <c r="F31" s="16" t="s">
        <v>33</v>
      </c>
      <c r="G31" s="12">
        <v>9762.7049999999999</v>
      </c>
      <c r="H31" s="12">
        <v>9340.0310000000009</v>
      </c>
      <c r="I31" s="17"/>
      <c r="J31" s="81"/>
    </row>
    <row r="32" spans="2:11" ht="15" customHeight="1" x14ac:dyDescent="0.2">
      <c r="B32" s="15" t="s">
        <v>32</v>
      </c>
      <c r="C32" s="6">
        <v>43631.13</v>
      </c>
      <c r="D32" s="6">
        <v>27661.101999999999</v>
      </c>
      <c r="E32" s="19"/>
      <c r="F32" s="15" t="s">
        <v>14</v>
      </c>
      <c r="G32" s="6">
        <v>6420.8220000000001</v>
      </c>
      <c r="H32" s="6">
        <v>7678.174</v>
      </c>
      <c r="I32" s="17"/>
      <c r="J32" s="81"/>
    </row>
    <row r="33" spans="2:9" ht="15" customHeight="1" x14ac:dyDescent="0.2">
      <c r="B33" s="16" t="s">
        <v>29</v>
      </c>
      <c r="C33" s="12">
        <v>7996.518</v>
      </c>
      <c r="D33" s="12">
        <v>10052.294</v>
      </c>
      <c r="F33" s="16" t="s">
        <v>32</v>
      </c>
      <c r="G33" s="12">
        <v>5276.0050000000001</v>
      </c>
      <c r="H33" s="12">
        <v>5537.19</v>
      </c>
      <c r="I33" s="17"/>
    </row>
    <row r="34" spans="2:9" ht="15" customHeight="1" x14ac:dyDescent="0.2">
      <c r="B34" s="15" t="s">
        <v>33</v>
      </c>
      <c r="C34" s="6">
        <v>15319.379000000001</v>
      </c>
      <c r="D34" s="6">
        <v>7494.0330000000004</v>
      </c>
      <c r="E34" s="19"/>
      <c r="F34" s="15" t="s">
        <v>29</v>
      </c>
      <c r="G34" s="6">
        <v>371.94299999999998</v>
      </c>
      <c r="H34" s="6">
        <v>677.30200000000002</v>
      </c>
      <c r="I34" s="17"/>
    </row>
    <row r="35" spans="2:9" ht="15" customHeight="1" x14ac:dyDescent="0.2">
      <c r="B35" s="16" t="s">
        <v>81</v>
      </c>
      <c r="C35" s="12">
        <v>3499.05</v>
      </c>
      <c r="D35" s="12">
        <v>4412.2470000000003</v>
      </c>
      <c r="F35" s="16" t="s">
        <v>30</v>
      </c>
      <c r="G35" s="12">
        <v>382.029</v>
      </c>
      <c r="H35" s="12">
        <v>456.65199999999999</v>
      </c>
      <c r="I35" s="17"/>
    </row>
    <row r="36" spans="2:9" ht="15" customHeight="1" x14ac:dyDescent="0.2">
      <c r="B36" s="15" t="s">
        <v>30</v>
      </c>
      <c r="C36" s="6">
        <v>2450.5210000000002</v>
      </c>
      <c r="D36" s="6">
        <v>2075.0479999999998</v>
      </c>
      <c r="E36" s="19"/>
      <c r="F36" s="15" t="s">
        <v>84</v>
      </c>
      <c r="G36" s="6">
        <v>112.366</v>
      </c>
      <c r="H36" s="6">
        <v>206.81399999999999</v>
      </c>
      <c r="I36" s="17"/>
    </row>
    <row r="37" spans="2:9" ht="15" customHeight="1" x14ac:dyDescent="0.2">
      <c r="B37" s="16" t="s">
        <v>15</v>
      </c>
      <c r="C37" s="12">
        <v>546.60199999999998</v>
      </c>
      <c r="D37" s="12">
        <v>1394.954</v>
      </c>
      <c r="F37" s="16" t="s">
        <v>15</v>
      </c>
      <c r="G37" s="12">
        <v>42.401000000000003</v>
      </c>
      <c r="H37" s="12">
        <v>154.60499999999999</v>
      </c>
      <c r="I37" s="17"/>
    </row>
    <row r="38" spans="2:9" ht="15" customHeight="1" x14ac:dyDescent="0.2">
      <c r="B38" s="15" t="s">
        <v>68</v>
      </c>
      <c r="C38" s="6">
        <v>840.1</v>
      </c>
      <c r="D38" s="6">
        <v>980.44</v>
      </c>
      <c r="E38" s="19"/>
      <c r="F38" s="15" t="s">
        <v>88</v>
      </c>
      <c r="G38" s="6">
        <v>143.976</v>
      </c>
      <c r="H38" s="6">
        <v>139.09</v>
      </c>
      <c r="I38" s="17"/>
    </row>
    <row r="39" spans="2:9" ht="15" customHeight="1" x14ac:dyDescent="0.2">
      <c r="B39" s="16" t="s">
        <v>99</v>
      </c>
      <c r="C39" s="12">
        <v>172.684</v>
      </c>
      <c r="D39" s="12">
        <v>933.88599999999997</v>
      </c>
      <c r="F39" s="16" t="s">
        <v>67</v>
      </c>
      <c r="G39" s="12">
        <v>71.7</v>
      </c>
      <c r="H39" s="12">
        <v>62.234999999999999</v>
      </c>
      <c r="I39" s="17"/>
    </row>
    <row r="40" spans="2:9" ht="15" customHeight="1" x14ac:dyDescent="0.2">
      <c r="B40" s="15" t="s">
        <v>35</v>
      </c>
      <c r="C40" s="7">
        <v>1322.76</v>
      </c>
      <c r="D40" s="7">
        <v>883.26599999999996</v>
      </c>
      <c r="F40" s="15" t="s">
        <v>103</v>
      </c>
      <c r="G40" s="7">
        <v>13.037000000000001</v>
      </c>
      <c r="H40" s="7">
        <v>39.774999999999999</v>
      </c>
      <c r="I40" s="17"/>
    </row>
    <row r="41" spans="2:9" ht="15" customHeight="1" x14ac:dyDescent="0.2">
      <c r="B41" s="16" t="s">
        <v>98</v>
      </c>
      <c r="C41" s="12">
        <v>45.320999999999998</v>
      </c>
      <c r="D41" s="12">
        <v>242.142</v>
      </c>
      <c r="F41" s="16" t="s">
        <v>102</v>
      </c>
      <c r="G41" s="12">
        <v>19.5</v>
      </c>
      <c r="H41" s="12">
        <v>33.095999999999997</v>
      </c>
      <c r="I41" s="17"/>
    </row>
    <row r="42" spans="2:9" ht="15" customHeight="1" x14ac:dyDescent="0.2">
      <c r="B42" s="15" t="s">
        <v>69</v>
      </c>
      <c r="C42" s="7">
        <f>C43-SUM(C30:C41)</f>
        <v>1928.1800000002841</v>
      </c>
      <c r="D42" s="7">
        <f>D43-SUM(D30:D41)</f>
        <v>1569.3639999999432</v>
      </c>
      <c r="F42" s="15" t="s">
        <v>69</v>
      </c>
      <c r="G42" s="7">
        <f>G43-SUM(G30:G41)</f>
        <v>10.067999999999302</v>
      </c>
      <c r="H42" s="7">
        <f>H43-SUM(H30:H41)</f>
        <v>40.440000000002328</v>
      </c>
      <c r="I42" s="17"/>
    </row>
    <row r="43" spans="2:9" ht="20.100000000000001" customHeight="1" x14ac:dyDescent="0.2">
      <c r="B43" s="35" t="s">
        <v>34</v>
      </c>
      <c r="C43" s="59">
        <v>813613.63100000017</v>
      </c>
      <c r="D43" s="59">
        <v>401812.88999999996</v>
      </c>
      <c r="F43" s="35" t="s">
        <v>34</v>
      </c>
      <c r="G43" s="59">
        <v>67718.797999999981</v>
      </c>
      <c r="H43" s="59">
        <v>66254.108999999997</v>
      </c>
      <c r="I43" s="17"/>
    </row>
    <row r="44" spans="2:9" x14ac:dyDescent="0.2">
      <c r="G44" s="17"/>
      <c r="H44" s="17"/>
      <c r="I44" s="17"/>
    </row>
    <row r="45" spans="2:9" x14ac:dyDescent="0.2">
      <c r="G45" s="17"/>
      <c r="H45" s="17"/>
      <c r="I45" s="17"/>
    </row>
    <row r="46" spans="2:9" x14ac:dyDescent="0.2">
      <c r="G46" s="17"/>
      <c r="I46" s="17"/>
    </row>
    <row r="47" spans="2:9" x14ac:dyDescent="0.2">
      <c r="B47" s="17"/>
      <c r="C47" s="17"/>
      <c r="G47" s="17"/>
      <c r="H47" s="17"/>
      <c r="I47" s="17"/>
    </row>
    <row r="48" spans="2:9" x14ac:dyDescent="0.2">
      <c r="B48" s="17"/>
      <c r="C48" s="17"/>
      <c r="I48" s="17"/>
    </row>
    <row r="49" spans="2:9" x14ac:dyDescent="0.2">
      <c r="B49" s="17"/>
      <c r="C49" s="17"/>
      <c r="I49" s="17"/>
    </row>
    <row r="50" spans="2:9" x14ac:dyDescent="0.2">
      <c r="B50" s="17"/>
      <c r="C50" s="17"/>
      <c r="I50" s="17"/>
    </row>
    <row r="51" spans="2:9" x14ac:dyDescent="0.2">
      <c r="I51" s="17"/>
    </row>
    <row r="52" spans="2:9" x14ac:dyDescent="0.2">
      <c r="I52" s="17"/>
    </row>
    <row r="53" spans="2:9" x14ac:dyDescent="0.2">
      <c r="I53" s="17"/>
    </row>
    <row r="54" spans="2:9" x14ac:dyDescent="0.2">
      <c r="I54" s="17"/>
    </row>
    <row r="55" spans="2:9" x14ac:dyDescent="0.2">
      <c r="I55" s="17"/>
    </row>
    <row r="56" spans="2:9" x14ac:dyDescent="0.2">
      <c r="I56" s="17"/>
    </row>
    <row r="57" spans="2:9" x14ac:dyDescent="0.2">
      <c r="I57" s="17"/>
    </row>
    <row r="58" spans="2:9" x14ac:dyDescent="0.2">
      <c r="I58" s="17"/>
    </row>
    <row r="59" spans="2:9" x14ac:dyDescent="0.2">
      <c r="I59" s="17"/>
    </row>
    <row r="60" spans="2:9" x14ac:dyDescent="0.2">
      <c r="I60" s="17"/>
    </row>
    <row r="61" spans="2:9" x14ac:dyDescent="0.2">
      <c r="I61" s="17"/>
    </row>
    <row r="62" spans="2:9" x14ac:dyDescent="0.2">
      <c r="I62" s="17"/>
    </row>
    <row r="63" spans="2:9" x14ac:dyDescent="0.2">
      <c r="I63" s="17"/>
    </row>
    <row r="64" spans="2:9" x14ac:dyDescent="0.2">
      <c r="I64" s="17"/>
    </row>
    <row r="65" spans="9:9" x14ac:dyDescent="0.2">
      <c r="I65" s="17"/>
    </row>
    <row r="66" spans="9:9" x14ac:dyDescent="0.2">
      <c r="I66" s="17"/>
    </row>
    <row r="67" spans="9:9" x14ac:dyDescent="0.2">
      <c r="I67" s="17"/>
    </row>
    <row r="68" spans="9:9" x14ac:dyDescent="0.2">
      <c r="I68" s="17"/>
    </row>
    <row r="69" spans="9:9" x14ac:dyDescent="0.2">
      <c r="I69" s="17"/>
    </row>
    <row r="70" spans="9:9" x14ac:dyDescent="0.2">
      <c r="I70" s="17"/>
    </row>
    <row r="71" spans="9:9" x14ac:dyDescent="0.2">
      <c r="I71" s="17"/>
    </row>
    <row r="72" spans="9:9" x14ac:dyDescent="0.2">
      <c r="I72" s="17"/>
    </row>
    <row r="73" spans="9:9" x14ac:dyDescent="0.2">
      <c r="I73" s="17"/>
    </row>
    <row r="74" spans="9:9" x14ac:dyDescent="0.2">
      <c r="I74" s="17"/>
    </row>
    <row r="75" spans="9:9" x14ac:dyDescent="0.2">
      <c r="I75" s="17"/>
    </row>
    <row r="76" spans="9:9" x14ac:dyDescent="0.2">
      <c r="I76" s="17"/>
    </row>
    <row r="77" spans="9:9" x14ac:dyDescent="0.2">
      <c r="I77" s="17"/>
    </row>
    <row r="78" spans="9:9" x14ac:dyDescent="0.2">
      <c r="I78" s="17"/>
    </row>
    <row r="79" spans="9:9" x14ac:dyDescent="0.2">
      <c r="I79" s="17"/>
    </row>
    <row r="80" spans="9:9" x14ac:dyDescent="0.2">
      <c r="I80" s="17"/>
    </row>
    <row r="81" spans="9:9" x14ac:dyDescent="0.2">
      <c r="I81" s="17"/>
    </row>
    <row r="82" spans="9:9" x14ac:dyDescent="0.2">
      <c r="I82" s="17"/>
    </row>
    <row r="83" spans="9:9" x14ac:dyDescent="0.2">
      <c r="I83" s="17"/>
    </row>
    <row r="84" spans="9:9" x14ac:dyDescent="0.2">
      <c r="I84" s="17"/>
    </row>
    <row r="85" spans="9:9" x14ac:dyDescent="0.2">
      <c r="I85" s="17"/>
    </row>
    <row r="86" spans="9:9" x14ac:dyDescent="0.2">
      <c r="I86" s="17"/>
    </row>
    <row r="87" spans="9:9" x14ac:dyDescent="0.2">
      <c r="I87" s="17"/>
    </row>
    <row r="90" spans="9:9" x14ac:dyDescent="0.2">
      <c r="I90" s="17"/>
    </row>
    <row r="91" spans="9:9" x14ac:dyDescent="0.2">
      <c r="I91" s="17"/>
    </row>
    <row r="92" spans="9:9" x14ac:dyDescent="0.2">
      <c r="I92" s="17"/>
    </row>
    <row r="93" spans="9:9" x14ac:dyDescent="0.2">
      <c r="I93" s="17"/>
    </row>
    <row r="94" spans="9:9" x14ac:dyDescent="0.2">
      <c r="I94" s="17"/>
    </row>
    <row r="95" spans="9:9" x14ac:dyDescent="0.2">
      <c r="I95" s="17"/>
    </row>
    <row r="96" spans="9:9" x14ac:dyDescent="0.2">
      <c r="I96" s="17"/>
    </row>
    <row r="97" spans="9:9" x14ac:dyDescent="0.2">
      <c r="I97" s="17"/>
    </row>
    <row r="98" spans="9:9" x14ac:dyDescent="0.2">
      <c r="I98" s="17"/>
    </row>
    <row r="99" spans="9:9" x14ac:dyDescent="0.2">
      <c r="I99" s="17"/>
    </row>
    <row r="100" spans="9:9" x14ac:dyDescent="0.2">
      <c r="I100" s="17"/>
    </row>
    <row r="101" spans="9:9" x14ac:dyDescent="0.2">
      <c r="I101" s="17"/>
    </row>
    <row r="102" spans="9:9" x14ac:dyDescent="0.2">
      <c r="I102" s="17"/>
    </row>
    <row r="103" spans="9:9" x14ac:dyDescent="0.2">
      <c r="I103" s="17"/>
    </row>
    <row r="104" spans="9:9" x14ac:dyDescent="0.2">
      <c r="I104" s="17"/>
    </row>
    <row r="105" spans="9:9" x14ac:dyDescent="0.2">
      <c r="I105" s="17"/>
    </row>
    <row r="106" spans="9:9" x14ac:dyDescent="0.2">
      <c r="I106" s="17"/>
    </row>
    <row r="107" spans="9:9" x14ac:dyDescent="0.2">
      <c r="I107" s="17"/>
    </row>
    <row r="108" spans="9:9" x14ac:dyDescent="0.2">
      <c r="I108" s="17"/>
    </row>
    <row r="109" spans="9:9" x14ac:dyDescent="0.2">
      <c r="I109" s="17"/>
    </row>
    <row r="110" spans="9:9" x14ac:dyDescent="0.2">
      <c r="I110" s="17"/>
    </row>
    <row r="111" spans="9:9" x14ac:dyDescent="0.2">
      <c r="I111" s="17"/>
    </row>
    <row r="112" spans="9:9" x14ac:dyDescent="0.2">
      <c r="I112" s="17"/>
    </row>
    <row r="113" spans="9:9" x14ac:dyDescent="0.2">
      <c r="I113" s="17"/>
    </row>
    <row r="114" spans="9:9" x14ac:dyDescent="0.2">
      <c r="I114" s="17"/>
    </row>
    <row r="115" spans="9:9" x14ac:dyDescent="0.2">
      <c r="I115" s="17"/>
    </row>
    <row r="116" spans="9:9" x14ac:dyDescent="0.2">
      <c r="I116" s="17"/>
    </row>
    <row r="117" spans="9:9" x14ac:dyDescent="0.2">
      <c r="I117" s="17"/>
    </row>
    <row r="118" spans="9:9" x14ac:dyDescent="0.2">
      <c r="I118" s="17"/>
    </row>
    <row r="119" spans="9:9" x14ac:dyDescent="0.2">
      <c r="I119" s="17"/>
    </row>
    <row r="120" spans="9:9" x14ac:dyDescent="0.2">
      <c r="I120" s="17"/>
    </row>
    <row r="121" spans="9:9" x14ac:dyDescent="0.2">
      <c r="I121" s="17"/>
    </row>
    <row r="122" spans="9:9" x14ac:dyDescent="0.2">
      <c r="I122" s="17"/>
    </row>
    <row r="123" spans="9:9" x14ac:dyDescent="0.2">
      <c r="I123" s="17"/>
    </row>
    <row r="124" spans="9:9" x14ac:dyDescent="0.2">
      <c r="I124" s="17"/>
    </row>
    <row r="125" spans="9:9" x14ac:dyDescent="0.2">
      <c r="I125" s="17"/>
    </row>
    <row r="126" spans="9:9" x14ac:dyDescent="0.2">
      <c r="I126" s="17"/>
    </row>
    <row r="127" spans="9:9" x14ac:dyDescent="0.2">
      <c r="I127" s="17"/>
    </row>
    <row r="158" spans="7:8" x14ac:dyDescent="0.2">
      <c r="G158" s="17"/>
      <c r="H158" s="17"/>
    </row>
    <row r="159" spans="7:8" x14ac:dyDescent="0.2">
      <c r="G159" s="17"/>
      <c r="H159" s="17"/>
    </row>
    <row r="160" spans="7:8" x14ac:dyDescent="0.2">
      <c r="G160" s="17"/>
      <c r="H160" s="17"/>
    </row>
    <row r="161" spans="7:8" x14ac:dyDescent="0.2">
      <c r="G161" s="17"/>
      <c r="H161" s="17"/>
    </row>
    <row r="162" spans="7:8" x14ac:dyDescent="0.2">
      <c r="G162" s="17"/>
      <c r="H162" s="17"/>
    </row>
    <row r="163" spans="7:8" x14ac:dyDescent="0.2">
      <c r="G163" s="17"/>
      <c r="H163" s="17"/>
    </row>
    <row r="164" spans="7:8" x14ac:dyDescent="0.2">
      <c r="G164" s="17"/>
      <c r="H164" s="17"/>
    </row>
    <row r="165" spans="7:8" x14ac:dyDescent="0.2">
      <c r="G165" s="17"/>
      <c r="H165" s="17"/>
    </row>
    <row r="166" spans="7:8" x14ac:dyDescent="0.2">
      <c r="G166" s="17"/>
      <c r="H166" s="17"/>
    </row>
    <row r="167" spans="7:8" x14ac:dyDescent="0.2">
      <c r="G167" s="17"/>
      <c r="H167" s="17"/>
    </row>
    <row r="168" spans="7:8" x14ac:dyDescent="0.2">
      <c r="G168" s="17"/>
      <c r="H168" s="17"/>
    </row>
    <row r="169" spans="7:8" x14ac:dyDescent="0.2">
      <c r="G169" s="17"/>
      <c r="H169" s="17"/>
    </row>
    <row r="170" spans="7:8" x14ac:dyDescent="0.2">
      <c r="G170" s="17"/>
      <c r="H170" s="17"/>
    </row>
    <row r="171" spans="7:8" x14ac:dyDescent="0.2">
      <c r="G171" s="17"/>
      <c r="H171" s="17"/>
    </row>
    <row r="172" spans="7:8" x14ac:dyDescent="0.2">
      <c r="G172" s="17"/>
      <c r="H172" s="17"/>
    </row>
    <row r="173" spans="7:8" x14ac:dyDescent="0.2">
      <c r="G173" s="17"/>
      <c r="H173" s="17"/>
    </row>
    <row r="174" spans="7:8" x14ac:dyDescent="0.2">
      <c r="G174" s="17"/>
      <c r="H174" s="17"/>
    </row>
    <row r="175" spans="7:8" x14ac:dyDescent="0.2">
      <c r="G175" s="17"/>
      <c r="H175" s="17"/>
    </row>
    <row r="176" spans="7:8" x14ac:dyDescent="0.2">
      <c r="G176" s="17"/>
      <c r="H176" s="17"/>
    </row>
    <row r="177" spans="7:8" x14ac:dyDescent="0.2">
      <c r="G177" s="17"/>
      <c r="H177" s="17"/>
    </row>
  </sheetData>
  <sheetProtection selectLockedCells="1" selectUnlockedCells="1"/>
  <sortState ref="L5:N25">
    <sortCondition descending="1" ref="N5:N25"/>
  </sortState>
  <phoneticPr fontId="8" type="noConversion"/>
  <pageMargins left="0.74803149606299213" right="0.74803149606299213" top="0.78740157480314965" bottom="0.59055118110236227" header="0.51181102362204722" footer="0.51181102362204722"/>
  <pageSetup paperSize="9" scale="72"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1"/>
  <sheetViews>
    <sheetView showGridLines="0" zoomScale="95" zoomScaleNormal="95" workbookViewId="0"/>
  </sheetViews>
  <sheetFormatPr defaultRowHeight="12.75" x14ac:dyDescent="0.2"/>
  <cols>
    <col min="1" max="1" width="2.28515625" style="2" customWidth="1"/>
    <col min="2" max="2" width="32.7109375" style="2" customWidth="1"/>
    <col min="3" max="3" width="11.7109375" style="2" customWidth="1"/>
    <col min="4" max="15" width="12.7109375" style="2" customWidth="1"/>
    <col min="16" max="16" width="10.5703125" style="2" bestFit="1" customWidth="1"/>
    <col min="17" max="17" width="13.5703125" style="2" bestFit="1" customWidth="1"/>
    <col min="18" max="18" width="12.42578125" style="2" bestFit="1" customWidth="1"/>
    <col min="19" max="16384" width="9.140625" style="2"/>
  </cols>
  <sheetData>
    <row r="1" spans="2:19" ht="29.85" customHeight="1" x14ac:dyDescent="0.2">
      <c r="B1" s="22" t="s">
        <v>43</v>
      </c>
    </row>
    <row r="2" spans="2:19" ht="21.95" customHeight="1" x14ac:dyDescent="0.2">
      <c r="B2" s="4" t="s">
        <v>17</v>
      </c>
      <c r="C2" s="18" t="s">
        <v>2</v>
      </c>
      <c r="D2" s="26" t="s">
        <v>23</v>
      </c>
      <c r="E2" s="26" t="s">
        <v>58</v>
      </c>
      <c r="F2" s="26">
        <v>2012</v>
      </c>
      <c r="G2" s="26">
        <v>2013</v>
      </c>
      <c r="H2" s="26">
        <v>2014</v>
      </c>
      <c r="I2" s="26">
        <v>2015</v>
      </c>
      <c r="J2" s="26">
        <v>2016</v>
      </c>
      <c r="K2" s="26">
        <v>2017</v>
      </c>
      <c r="L2" s="26">
        <v>2018</v>
      </c>
      <c r="M2" s="26">
        <v>2019</v>
      </c>
      <c r="N2" s="26">
        <v>2020</v>
      </c>
      <c r="O2" s="26">
        <v>2021</v>
      </c>
      <c r="P2" s="26">
        <v>2022</v>
      </c>
    </row>
    <row r="3" spans="2:19" ht="21.95" customHeight="1" x14ac:dyDescent="0.2">
      <c r="B3" s="134" t="s">
        <v>91</v>
      </c>
      <c r="C3" s="100" t="s">
        <v>18</v>
      </c>
      <c r="D3" s="36" t="s">
        <v>94</v>
      </c>
      <c r="E3" s="36">
        <v>30832</v>
      </c>
      <c r="F3" s="36">
        <v>33370</v>
      </c>
      <c r="G3" s="36">
        <v>34883</v>
      </c>
      <c r="H3" s="36">
        <v>36667</v>
      </c>
      <c r="I3" s="36">
        <v>34298</v>
      </c>
      <c r="J3" s="36">
        <v>33340</v>
      </c>
      <c r="K3" s="36">
        <v>34647</v>
      </c>
      <c r="L3" s="36">
        <v>33660</v>
      </c>
      <c r="M3" s="36">
        <v>33970</v>
      </c>
      <c r="N3" s="36">
        <v>44334</v>
      </c>
      <c r="O3" s="36">
        <v>45979</v>
      </c>
      <c r="P3" s="36">
        <v>38902</v>
      </c>
    </row>
    <row r="4" spans="2:19" ht="21.95" customHeight="1" x14ac:dyDescent="0.2">
      <c r="B4" s="133"/>
      <c r="C4" s="101" t="s">
        <v>63</v>
      </c>
      <c r="D4" s="38" t="s">
        <v>94</v>
      </c>
      <c r="E4" s="38">
        <v>762287</v>
      </c>
      <c r="F4" s="38">
        <v>840744</v>
      </c>
      <c r="G4" s="38">
        <v>900430</v>
      </c>
      <c r="H4" s="38">
        <v>988650</v>
      </c>
      <c r="I4" s="38">
        <v>913995</v>
      </c>
      <c r="J4" s="38">
        <v>935750</v>
      </c>
      <c r="K4" s="38">
        <v>936077</v>
      </c>
      <c r="L4" s="38">
        <v>896110</v>
      </c>
      <c r="M4" s="38">
        <v>869142</v>
      </c>
      <c r="N4" s="38">
        <v>1214815</v>
      </c>
      <c r="O4" s="38">
        <v>1315885</v>
      </c>
      <c r="P4" s="38">
        <v>1024045</v>
      </c>
    </row>
    <row r="5" spans="2:19" ht="21.95" customHeight="1" x14ac:dyDescent="0.2">
      <c r="B5" s="130" t="s">
        <v>42</v>
      </c>
      <c r="C5" s="100" t="s">
        <v>18</v>
      </c>
      <c r="D5" s="36" t="s">
        <v>94</v>
      </c>
      <c r="E5" s="7">
        <v>1387</v>
      </c>
      <c r="F5" s="7">
        <v>1516</v>
      </c>
      <c r="G5" s="7">
        <v>1628</v>
      </c>
      <c r="H5" s="7">
        <v>1249</v>
      </c>
      <c r="I5" s="7">
        <v>1447</v>
      </c>
      <c r="J5" s="7">
        <v>1375</v>
      </c>
      <c r="K5" s="7">
        <v>1323</v>
      </c>
      <c r="L5" s="7">
        <v>1367</v>
      </c>
      <c r="M5" s="7">
        <v>1153</v>
      </c>
      <c r="N5" s="7">
        <v>1721</v>
      </c>
      <c r="O5" s="7">
        <v>1776</v>
      </c>
      <c r="P5" s="7">
        <v>1392</v>
      </c>
    </row>
    <row r="6" spans="2:19" ht="21.95" customHeight="1" x14ac:dyDescent="0.2">
      <c r="B6" s="131"/>
      <c r="C6" s="101" t="s">
        <v>63</v>
      </c>
      <c r="D6" s="38" t="s">
        <v>94</v>
      </c>
      <c r="E6" s="37">
        <v>94537</v>
      </c>
      <c r="F6" s="37">
        <v>95515</v>
      </c>
      <c r="G6" s="37">
        <v>97339</v>
      </c>
      <c r="H6" s="37">
        <v>89169</v>
      </c>
      <c r="I6" s="37">
        <v>96635</v>
      </c>
      <c r="J6" s="37">
        <v>95462</v>
      </c>
      <c r="K6" s="37">
        <v>97205</v>
      </c>
      <c r="L6" s="37">
        <v>103654</v>
      </c>
      <c r="M6" s="37">
        <v>91265</v>
      </c>
      <c r="N6" s="37">
        <v>143907</v>
      </c>
      <c r="O6" s="37">
        <v>149990</v>
      </c>
      <c r="P6" s="37">
        <v>128059</v>
      </c>
    </row>
    <row r="7" spans="2:19" ht="21.95" customHeight="1" x14ac:dyDescent="0.2">
      <c r="B7" s="132" t="s">
        <v>38</v>
      </c>
      <c r="C7" s="100" t="s">
        <v>18</v>
      </c>
      <c r="D7" s="6">
        <v>25531</v>
      </c>
      <c r="E7" s="6">
        <v>26501</v>
      </c>
      <c r="F7" s="6">
        <v>25052</v>
      </c>
      <c r="G7" s="6">
        <v>26758</v>
      </c>
      <c r="H7" s="6">
        <v>27214</v>
      </c>
      <c r="I7" s="6">
        <v>24622</v>
      </c>
      <c r="J7" s="6">
        <v>23296</v>
      </c>
      <c r="K7" s="6">
        <v>23735</v>
      </c>
      <c r="L7" s="6">
        <v>20800</v>
      </c>
      <c r="M7" s="6">
        <v>17989</v>
      </c>
      <c r="N7" s="6">
        <v>17527</v>
      </c>
      <c r="O7" s="6">
        <v>16804</v>
      </c>
      <c r="P7" s="6">
        <v>14510</v>
      </c>
    </row>
    <row r="8" spans="2:19" ht="21.95" customHeight="1" x14ac:dyDescent="0.2">
      <c r="B8" s="133"/>
      <c r="C8" s="101" t="s">
        <v>63</v>
      </c>
      <c r="D8" s="37">
        <v>383835</v>
      </c>
      <c r="E8" s="37">
        <v>389798</v>
      </c>
      <c r="F8" s="37">
        <v>445649</v>
      </c>
      <c r="G8" s="37">
        <v>487646</v>
      </c>
      <c r="H8" s="37">
        <v>539872</v>
      </c>
      <c r="I8" s="37">
        <v>486790</v>
      </c>
      <c r="J8" s="37">
        <v>451041</v>
      </c>
      <c r="K8" s="37">
        <v>515030</v>
      </c>
      <c r="L8" s="37">
        <v>431686</v>
      </c>
      <c r="M8" s="37">
        <v>424294</v>
      </c>
      <c r="N8" s="37">
        <v>409641</v>
      </c>
      <c r="O8" s="37">
        <v>413323</v>
      </c>
      <c r="P8" s="37">
        <v>319833</v>
      </c>
    </row>
    <row r="12" spans="2:19" ht="13.5" customHeight="1" x14ac:dyDescent="0.2">
      <c r="O12" s="44" t="s">
        <v>9</v>
      </c>
    </row>
    <row r="13" spans="2:19" ht="21.95" customHeight="1" x14ac:dyDescent="0.2">
      <c r="B13" s="22" t="s">
        <v>44</v>
      </c>
      <c r="D13" s="11"/>
      <c r="E13" s="11"/>
      <c r="F13" s="11"/>
      <c r="G13" s="11"/>
      <c r="H13" s="11"/>
    </row>
    <row r="14" spans="2:19" ht="21.95" customHeight="1" x14ac:dyDescent="0.2">
      <c r="B14" s="4" t="s">
        <v>17</v>
      </c>
      <c r="C14" s="18" t="s">
        <v>2</v>
      </c>
      <c r="D14" s="26" t="s">
        <v>23</v>
      </c>
      <c r="E14" s="26">
        <v>2011</v>
      </c>
      <c r="F14" s="26">
        <v>2012</v>
      </c>
      <c r="G14" s="26">
        <v>2013</v>
      </c>
      <c r="H14" s="26">
        <v>2014</v>
      </c>
      <c r="I14" s="26">
        <v>2015</v>
      </c>
      <c r="J14" s="26">
        <v>2016</v>
      </c>
      <c r="K14" s="26">
        <v>2017</v>
      </c>
      <c r="L14" s="26">
        <v>2018</v>
      </c>
      <c r="M14" s="26">
        <v>2019</v>
      </c>
      <c r="N14" s="26">
        <v>2020</v>
      </c>
      <c r="O14" s="26">
        <v>2021</v>
      </c>
      <c r="P14" s="26">
        <v>2022</v>
      </c>
    </row>
    <row r="15" spans="2:19" ht="21.95" customHeight="1" x14ac:dyDescent="0.2">
      <c r="B15" s="102" t="s">
        <v>92</v>
      </c>
      <c r="C15" s="100" t="s">
        <v>63</v>
      </c>
      <c r="D15" s="51">
        <v>49480.650999999998</v>
      </c>
      <c r="E15" s="51">
        <v>61061.563000000002</v>
      </c>
      <c r="F15" s="51">
        <v>65575.796000000002</v>
      </c>
      <c r="G15" s="51">
        <v>60169.62</v>
      </c>
      <c r="H15" s="51">
        <v>80390.695999999996</v>
      </c>
      <c r="I15" s="51">
        <v>82908.362999999998</v>
      </c>
      <c r="J15" s="51">
        <v>85763.631999999998</v>
      </c>
      <c r="K15" s="51">
        <v>97026.001000000004</v>
      </c>
      <c r="L15" s="51">
        <v>98914.603000000003</v>
      </c>
      <c r="M15" s="51">
        <v>108219.606</v>
      </c>
      <c r="N15" s="51">
        <v>103145.482</v>
      </c>
      <c r="O15" s="51">
        <v>98015.127999999997</v>
      </c>
      <c r="P15" s="51">
        <v>89462.09</v>
      </c>
      <c r="Q15" s="19"/>
      <c r="R15" s="19"/>
      <c r="S15" s="19"/>
    </row>
    <row r="16" spans="2:19" ht="21.95" customHeight="1" x14ac:dyDescent="0.2">
      <c r="B16" s="103" t="s">
        <v>93</v>
      </c>
      <c r="C16" s="104" t="s">
        <v>63</v>
      </c>
      <c r="D16" s="53">
        <v>7159.0320000000002</v>
      </c>
      <c r="E16" s="53">
        <v>11086.939</v>
      </c>
      <c r="F16" s="53">
        <v>11931.157999999999</v>
      </c>
      <c r="G16" s="70">
        <v>11931.157999999999</v>
      </c>
      <c r="H16" s="70">
        <v>11931.157999999999</v>
      </c>
      <c r="I16" s="53">
        <v>14916.785</v>
      </c>
      <c r="J16" s="70">
        <v>14916.785</v>
      </c>
      <c r="K16" s="53">
        <v>17538.743999999999</v>
      </c>
      <c r="L16" s="53">
        <v>19486.914000000001</v>
      </c>
      <c r="M16" s="53">
        <v>20261.918000000001</v>
      </c>
      <c r="N16" s="53">
        <v>20799.417000000001</v>
      </c>
      <c r="O16" s="53">
        <v>22213.378000000001</v>
      </c>
      <c r="P16" s="70">
        <v>22213.378000000001</v>
      </c>
      <c r="Q16" s="80"/>
      <c r="R16" s="80"/>
      <c r="S16" s="19"/>
    </row>
    <row r="17" spans="2:19" ht="21.95" customHeight="1" x14ac:dyDescent="0.2">
      <c r="B17" s="105" t="s">
        <v>70</v>
      </c>
      <c r="C17" s="106" t="s">
        <v>63</v>
      </c>
      <c r="D17" s="54">
        <f t="shared" ref="D17:K17" si="0">SUM(D15:D16)</f>
        <v>56639.682999999997</v>
      </c>
      <c r="E17" s="54">
        <f t="shared" si="0"/>
        <v>72148.502000000008</v>
      </c>
      <c r="F17" s="54">
        <f t="shared" si="0"/>
        <v>77506.953999999998</v>
      </c>
      <c r="G17" s="54">
        <f t="shared" si="0"/>
        <v>72100.778000000006</v>
      </c>
      <c r="H17" s="54">
        <f t="shared" si="0"/>
        <v>92321.853999999992</v>
      </c>
      <c r="I17" s="54">
        <f t="shared" si="0"/>
        <v>97825.148000000001</v>
      </c>
      <c r="J17" s="54">
        <f t="shared" si="0"/>
        <v>100680.417</v>
      </c>
      <c r="K17" s="54">
        <f t="shared" si="0"/>
        <v>114564.745</v>
      </c>
      <c r="L17" s="54">
        <f>SUM(L15:L16)</f>
        <v>118401.51700000001</v>
      </c>
      <c r="M17" s="54">
        <f t="shared" ref="M17" si="1">SUM(M15:M16)</f>
        <v>128481.524</v>
      </c>
      <c r="N17" s="54">
        <f>SUM(N15:N16)</f>
        <v>123944.899</v>
      </c>
      <c r="O17" s="54">
        <f>SUM(O15:O16)</f>
        <v>120228.50599999999</v>
      </c>
      <c r="P17" s="54">
        <f>SUM(P15:P16)</f>
        <v>111675.46799999999</v>
      </c>
      <c r="Q17" s="80"/>
      <c r="R17" s="80"/>
      <c r="S17" s="19"/>
    </row>
    <row r="18" spans="2:19" x14ac:dyDescent="0.2">
      <c r="M18" s="19"/>
      <c r="N18" s="62"/>
      <c r="O18" s="62"/>
      <c r="P18" s="62"/>
      <c r="Q18" s="62"/>
      <c r="R18" s="62"/>
      <c r="S18" s="19"/>
    </row>
    <row r="19" spans="2:19" x14ac:dyDescent="0.2">
      <c r="M19" s="19"/>
      <c r="N19" s="62"/>
      <c r="O19" s="62"/>
      <c r="P19" s="71"/>
      <c r="Q19" s="71"/>
      <c r="R19" s="71"/>
      <c r="S19" s="19"/>
    </row>
    <row r="20" spans="2:19" x14ac:dyDescent="0.2">
      <c r="M20" s="19"/>
      <c r="N20" s="19"/>
      <c r="O20" s="19"/>
      <c r="P20" s="71"/>
      <c r="Q20" s="72"/>
      <c r="R20" s="71"/>
      <c r="S20" s="19"/>
    </row>
    <row r="21" spans="2:19" x14ac:dyDescent="0.2">
      <c r="M21" s="19"/>
      <c r="N21" s="19"/>
      <c r="O21" s="19"/>
      <c r="P21" s="71"/>
      <c r="Q21" s="19"/>
      <c r="R21" s="71"/>
      <c r="S21" s="71"/>
    </row>
    <row r="22" spans="2:19" x14ac:dyDescent="0.2">
      <c r="D22" s="17"/>
      <c r="E22" s="17"/>
      <c r="M22" s="19"/>
      <c r="N22" s="19"/>
      <c r="O22" s="19"/>
      <c r="P22" s="19"/>
      <c r="Q22" s="19"/>
      <c r="R22" s="19"/>
      <c r="S22" s="71"/>
    </row>
    <row r="23" spans="2:19" x14ac:dyDescent="0.2">
      <c r="D23" s="17"/>
      <c r="M23" s="19"/>
      <c r="N23" s="19"/>
      <c r="O23" s="19"/>
      <c r="P23" s="19"/>
      <c r="Q23" s="19"/>
      <c r="R23" s="19"/>
      <c r="S23" s="19"/>
    </row>
    <row r="24" spans="2:19" x14ac:dyDescent="0.2">
      <c r="P24" s="19"/>
      <c r="Q24" s="19"/>
      <c r="R24" s="19"/>
      <c r="S24" s="19"/>
    </row>
    <row r="25" spans="2:19" x14ac:dyDescent="0.2">
      <c r="Q25" s="19"/>
      <c r="R25" s="19"/>
      <c r="S25" s="19"/>
    </row>
    <row r="40" spans="4:7" x14ac:dyDescent="0.2">
      <c r="D40" s="17"/>
      <c r="E40" s="17"/>
      <c r="F40" s="17"/>
      <c r="G40" s="17"/>
    </row>
    <row r="41" spans="4:7" x14ac:dyDescent="0.2">
      <c r="D41" s="17"/>
      <c r="E41" s="17"/>
      <c r="F41" s="17"/>
      <c r="G41" s="17"/>
    </row>
  </sheetData>
  <sheetProtection selectLockedCells="1" selectUnlockedCells="1"/>
  <mergeCells count="3">
    <mergeCell ref="B5:B6"/>
    <mergeCell ref="B7:B8"/>
    <mergeCell ref="B3:B4"/>
  </mergeCells>
  <phoneticPr fontId="8" type="noConversion"/>
  <hyperlinks>
    <hyperlink ref="O12" location="ÍNDICE!A1" display="Voltar ao índice"/>
  </hyperlinks>
  <pageMargins left="0.35433070866141736" right="0.23622047244094491" top="0.98425196850393704" bottom="0.98425196850393704" header="0.51181102362204722" footer="0.51181102362204722"/>
  <pageSetup paperSize="9" scale="73" firstPageNumber="0" orientation="landscape" horizontalDpi="300" verticalDpi="300" r:id="rId1"/>
  <headerFooter alignWithMargins="0"/>
  <ignoredErrors>
    <ignoredError sqref="D2:E2 D14" numberStoredAsText="1"/>
    <ignoredError sqref="D17:K17 L17:P17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8"/>
  <sheetViews>
    <sheetView showGridLines="0" zoomScaleNormal="100" workbookViewId="0"/>
  </sheetViews>
  <sheetFormatPr defaultRowHeight="12.75" x14ac:dyDescent="0.2"/>
  <cols>
    <col min="1" max="1" width="2.28515625" customWidth="1"/>
    <col min="2" max="2" width="37.42578125" customWidth="1"/>
    <col min="3" max="3" width="10.5703125" customWidth="1"/>
    <col min="4" max="16" width="12.7109375" customWidth="1"/>
  </cols>
  <sheetData>
    <row r="1" spans="2:16" ht="30" customHeight="1" x14ac:dyDescent="0.2">
      <c r="B1" s="22" t="s">
        <v>39</v>
      </c>
      <c r="C1" s="19"/>
      <c r="D1" s="19"/>
      <c r="E1" s="19"/>
    </row>
    <row r="2" spans="2:16" ht="21.95" customHeight="1" x14ac:dyDescent="0.2">
      <c r="B2" s="1" t="s">
        <v>17</v>
      </c>
      <c r="C2" s="1" t="s">
        <v>2</v>
      </c>
      <c r="D2" s="20">
        <v>2010</v>
      </c>
      <c r="E2" s="20">
        <v>2011</v>
      </c>
      <c r="F2" s="20">
        <v>2012</v>
      </c>
      <c r="G2" s="20">
        <v>2013</v>
      </c>
      <c r="H2" s="20">
        <v>2014</v>
      </c>
      <c r="I2" s="20">
        <v>2015</v>
      </c>
      <c r="J2" s="20">
        <v>2016</v>
      </c>
      <c r="K2" s="20">
        <v>2017</v>
      </c>
      <c r="L2" s="20">
        <v>2018</v>
      </c>
      <c r="M2" s="20">
        <v>2019</v>
      </c>
      <c r="N2" s="20">
        <v>2020</v>
      </c>
      <c r="O2" s="20">
        <v>2021</v>
      </c>
      <c r="P2" s="20">
        <v>2022</v>
      </c>
    </row>
    <row r="3" spans="2:16" ht="21.95" customHeight="1" x14ac:dyDescent="0.2">
      <c r="B3" s="107" t="s">
        <v>41</v>
      </c>
      <c r="C3" s="108" t="s">
        <v>63</v>
      </c>
      <c r="D3" s="6">
        <v>383835</v>
      </c>
      <c r="E3" s="6">
        <v>389798</v>
      </c>
      <c r="F3" s="6">
        <v>445649</v>
      </c>
      <c r="G3" s="6">
        <v>487646</v>
      </c>
      <c r="H3" s="6">
        <v>539872</v>
      </c>
      <c r="I3" s="6">
        <v>486790</v>
      </c>
      <c r="J3" s="6">
        <v>451041</v>
      </c>
      <c r="K3" s="6">
        <v>515030</v>
      </c>
      <c r="L3" s="6">
        <v>431686</v>
      </c>
      <c r="M3" s="6">
        <v>424294</v>
      </c>
      <c r="N3" s="6">
        <v>409641</v>
      </c>
      <c r="O3" s="6">
        <v>413323</v>
      </c>
      <c r="P3" s="6">
        <v>319833</v>
      </c>
    </row>
    <row r="4" spans="2:16" ht="21.95" customHeight="1" x14ac:dyDescent="0.2">
      <c r="B4" s="109" t="s">
        <v>40</v>
      </c>
      <c r="C4" s="110" t="s">
        <v>63</v>
      </c>
      <c r="D4" s="24">
        <v>0</v>
      </c>
      <c r="E4" s="24">
        <v>0</v>
      </c>
      <c r="F4" s="24">
        <v>30</v>
      </c>
      <c r="G4" s="24">
        <v>25</v>
      </c>
      <c r="H4" s="24">
        <v>41.24</v>
      </c>
      <c r="I4" s="24">
        <v>48.6</v>
      </c>
      <c r="J4" s="24">
        <v>21.172999999999998</v>
      </c>
      <c r="K4" s="24">
        <v>22</v>
      </c>
      <c r="L4" s="24">
        <v>22.503</v>
      </c>
      <c r="M4" s="24">
        <v>17.667999999999999</v>
      </c>
      <c r="N4" s="24">
        <v>6.2175000000000002</v>
      </c>
      <c r="O4" s="24"/>
      <c r="P4" s="24"/>
    </row>
    <row r="5" spans="2:16" ht="21.95" customHeight="1" x14ac:dyDescent="0.2">
      <c r="B5" s="111" t="s">
        <v>22</v>
      </c>
      <c r="C5" s="112" t="s">
        <v>19</v>
      </c>
      <c r="D5" s="55">
        <f t="shared" ref="D5:N5" si="0">D4/D3*100</f>
        <v>0</v>
      </c>
      <c r="E5" s="55">
        <f t="shared" si="0"/>
        <v>0</v>
      </c>
      <c r="F5" s="25">
        <f t="shared" si="0"/>
        <v>6.731755260305756E-3</v>
      </c>
      <c r="G5" s="25">
        <f t="shared" si="0"/>
        <v>5.1266697563396397E-3</v>
      </c>
      <c r="H5" s="25">
        <f t="shared" si="0"/>
        <v>7.6388477268685921E-3</v>
      </c>
      <c r="I5" s="25">
        <f t="shared" si="0"/>
        <v>9.9837712360566159E-3</v>
      </c>
      <c r="J5" s="68">
        <f t="shared" si="0"/>
        <v>4.6942517420810962E-3</v>
      </c>
      <c r="K5" s="68">
        <f t="shared" si="0"/>
        <v>4.2715958293691632E-3</v>
      </c>
      <c r="L5" s="25">
        <f t="shared" si="0"/>
        <v>5.2128167232664488E-3</v>
      </c>
      <c r="M5" s="68">
        <f t="shared" si="0"/>
        <v>4.1640937651722621E-3</v>
      </c>
      <c r="N5" s="68">
        <f t="shared" si="0"/>
        <v>1.5177924084747378E-3</v>
      </c>
      <c r="O5" s="68"/>
      <c r="P5" s="68"/>
    </row>
    <row r="6" spans="2:16" x14ac:dyDescent="0.2">
      <c r="B6" s="23"/>
    </row>
    <row r="8" spans="2:16" x14ac:dyDescent="0.2">
      <c r="O8" s="9" t="s">
        <v>9</v>
      </c>
    </row>
  </sheetData>
  <phoneticPr fontId="8" type="noConversion"/>
  <hyperlinks>
    <hyperlink ref="O8" location="ÍNDICE!A1" display="Voltar ao índice"/>
  </hyperlinks>
  <pageMargins left="0.74803149606299213" right="0.74803149606299213" top="0.98425196850393704" bottom="0.98425196850393704" header="0.51181102362204722" footer="0.51181102362204722"/>
  <pageSetup paperSize="9" scale="77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"/>
  <sheetViews>
    <sheetView showGridLines="0" zoomScale="97" zoomScaleNormal="97" workbookViewId="0"/>
  </sheetViews>
  <sheetFormatPr defaultRowHeight="12.75" x14ac:dyDescent="0.2"/>
  <cols>
    <col min="1" max="1" width="2.28515625" customWidth="1"/>
    <col min="2" max="2" width="30.140625" style="2" customWidth="1"/>
    <col min="3" max="3" width="10.85546875" style="2" customWidth="1"/>
    <col min="4" max="16" width="12.7109375" style="2" customWidth="1"/>
    <col min="17" max="16384" width="9.140625" style="2"/>
  </cols>
  <sheetData>
    <row r="1" spans="2:16" ht="30" customHeight="1" x14ac:dyDescent="0.2">
      <c r="B1" s="39" t="s">
        <v>56</v>
      </c>
    </row>
    <row r="2" spans="2:16" ht="23.25" customHeight="1" x14ac:dyDescent="0.2">
      <c r="B2" s="1" t="s">
        <v>17</v>
      </c>
      <c r="C2" s="1" t="s">
        <v>2</v>
      </c>
      <c r="D2" s="20">
        <v>2010</v>
      </c>
      <c r="E2" s="20">
        <v>2011</v>
      </c>
      <c r="F2" s="20">
        <v>2012</v>
      </c>
      <c r="G2" s="20">
        <v>2013</v>
      </c>
      <c r="H2" s="20">
        <v>2014</v>
      </c>
      <c r="I2" s="20">
        <v>2015</v>
      </c>
      <c r="J2" s="20">
        <v>2016</v>
      </c>
      <c r="K2" s="20">
        <v>2017</v>
      </c>
      <c r="L2" s="20">
        <v>2018</v>
      </c>
      <c r="M2" s="20">
        <v>2019</v>
      </c>
      <c r="N2" s="20">
        <v>2020</v>
      </c>
      <c r="O2" s="20">
        <v>2021</v>
      </c>
      <c r="P2" s="20">
        <v>2022</v>
      </c>
    </row>
    <row r="3" spans="2:16" ht="18" customHeight="1" x14ac:dyDescent="0.2">
      <c r="B3" s="113" t="s">
        <v>45</v>
      </c>
      <c r="C3" s="108" t="s">
        <v>63</v>
      </c>
      <c r="D3" s="36">
        <v>56639.682999999997</v>
      </c>
      <c r="E3" s="36">
        <v>72148.502000000008</v>
      </c>
      <c r="F3" s="36">
        <v>77506.953999999998</v>
      </c>
      <c r="G3" s="36">
        <v>72100.778000000006</v>
      </c>
      <c r="H3" s="36">
        <v>92321.853999999992</v>
      </c>
      <c r="I3" s="36">
        <v>97825.148000000001</v>
      </c>
      <c r="J3" s="36">
        <v>100680.417</v>
      </c>
      <c r="K3" s="36">
        <v>114564.745</v>
      </c>
      <c r="L3" s="36">
        <v>118401.51700000001</v>
      </c>
      <c r="M3" s="36">
        <v>128481.524</v>
      </c>
      <c r="N3" s="36">
        <v>123944.899</v>
      </c>
      <c r="O3" s="36">
        <v>120228.50599999999</v>
      </c>
      <c r="P3" s="36">
        <v>111675.46799999999</v>
      </c>
    </row>
    <row r="4" spans="2:16" ht="18" customHeight="1" x14ac:dyDescent="0.2">
      <c r="B4" s="114" t="s">
        <v>46</v>
      </c>
      <c r="C4" s="110" t="s">
        <v>63</v>
      </c>
      <c r="D4" s="12">
        <v>47624.985000000001</v>
      </c>
      <c r="E4" s="12">
        <v>51394.09</v>
      </c>
      <c r="F4" s="12">
        <v>42020.510999999999</v>
      </c>
      <c r="G4" s="12">
        <v>42957.930999999997</v>
      </c>
      <c r="H4" s="12">
        <v>41435.440000000002</v>
      </c>
      <c r="I4" s="12">
        <v>43858.485000000001</v>
      </c>
      <c r="J4" s="12">
        <v>45505.413999999997</v>
      </c>
      <c r="K4" s="12">
        <v>51475.673000000003</v>
      </c>
      <c r="L4" s="12">
        <v>58529.661999999997</v>
      </c>
      <c r="M4" s="12">
        <v>61558.317000000003</v>
      </c>
      <c r="N4" s="12">
        <v>61077.23</v>
      </c>
      <c r="O4" s="12">
        <v>59755.39</v>
      </c>
      <c r="P4" s="12">
        <v>67718.797999999995</v>
      </c>
    </row>
    <row r="5" spans="2:16" ht="18" customHeight="1" x14ac:dyDescent="0.2">
      <c r="B5" s="115" t="s">
        <v>47</v>
      </c>
      <c r="C5" s="112" t="s">
        <v>63</v>
      </c>
      <c r="D5" s="40">
        <v>44290.165999999997</v>
      </c>
      <c r="E5" s="40">
        <v>53202.762999999999</v>
      </c>
      <c r="F5" s="40">
        <v>54012.506000000001</v>
      </c>
      <c r="G5" s="40">
        <v>43273.025999999998</v>
      </c>
      <c r="H5" s="40">
        <v>47379.794999999998</v>
      </c>
      <c r="I5" s="40">
        <v>54676.336000000003</v>
      </c>
      <c r="J5" s="40">
        <v>68775.595000000001</v>
      </c>
      <c r="K5" s="40">
        <v>71256.324999999997</v>
      </c>
      <c r="L5" s="40">
        <v>74104.763999999996</v>
      </c>
      <c r="M5" s="40">
        <v>93510.612999999998</v>
      </c>
      <c r="N5" s="40">
        <v>92458.691999999995</v>
      </c>
      <c r="O5" s="40">
        <v>82718.055999999997</v>
      </c>
      <c r="P5" s="40">
        <v>90486.974000000002</v>
      </c>
    </row>
    <row r="6" spans="2:16" ht="18" customHeight="1" x14ac:dyDescent="0.2">
      <c r="B6" s="116"/>
      <c r="C6" s="11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2:16" ht="24" customHeight="1" x14ac:dyDescent="0.2">
      <c r="B7" s="118" t="s">
        <v>48</v>
      </c>
      <c r="C7" s="119" t="s">
        <v>19</v>
      </c>
      <c r="D7" s="41">
        <f t="shared" ref="D7:F7" si="0">(D5/D3)*100</f>
        <v>78.196352193567193</v>
      </c>
      <c r="E7" s="41">
        <f t="shared" si="0"/>
        <v>73.740634282330618</v>
      </c>
      <c r="F7" s="41">
        <f t="shared" si="0"/>
        <v>69.687303154759505</v>
      </c>
      <c r="G7" s="41">
        <f t="shared" ref="G7:H7" si="1">(G5/G3)*100</f>
        <v>60.017418952122817</v>
      </c>
      <c r="H7" s="41">
        <f t="shared" si="1"/>
        <v>51.320237784652811</v>
      </c>
      <c r="I7" s="41">
        <f t="shared" ref="I7:J7" si="2">(I5/I3)*100</f>
        <v>55.891902151786169</v>
      </c>
      <c r="J7" s="41">
        <f t="shared" si="2"/>
        <v>68.310796726239218</v>
      </c>
      <c r="K7" s="41">
        <f t="shared" ref="K7:L7" si="3">(K5/K3)*100</f>
        <v>62.19742818787752</v>
      </c>
      <c r="L7" s="41">
        <f t="shared" si="3"/>
        <v>62.587681203442678</v>
      </c>
      <c r="M7" s="41">
        <f t="shared" ref="M7:N7" si="4">(M5/M3)*100</f>
        <v>72.781369716629456</v>
      </c>
      <c r="N7" s="41">
        <f t="shared" si="4"/>
        <v>74.596609256182461</v>
      </c>
      <c r="O7" s="41">
        <f t="shared" ref="O7:P7" si="5">(O5/O3)*100</f>
        <v>68.800701890115818</v>
      </c>
      <c r="P7" s="41">
        <f t="shared" si="5"/>
        <v>81.026724687645824</v>
      </c>
    </row>
    <row r="8" spans="2:16" ht="24" customHeight="1" x14ac:dyDescent="0.2">
      <c r="B8" s="120" t="s">
        <v>49</v>
      </c>
      <c r="C8" s="121" t="s">
        <v>63</v>
      </c>
      <c r="D8" s="7">
        <f t="shared" ref="D8:F8" si="6">D3+D4-D5</f>
        <v>59974.502000000008</v>
      </c>
      <c r="E8" s="7">
        <f t="shared" si="6"/>
        <v>70339.828999999998</v>
      </c>
      <c r="F8" s="7">
        <f t="shared" si="6"/>
        <v>65514.958999999995</v>
      </c>
      <c r="G8" s="7">
        <f t="shared" ref="G8:H8" si="7">G3+G4-G5</f>
        <v>71785.683000000005</v>
      </c>
      <c r="H8" s="7">
        <f t="shared" si="7"/>
        <v>86377.498999999996</v>
      </c>
      <c r="I8" s="7">
        <f t="shared" ref="I8:J8" si="8">I3+I4-I5</f>
        <v>87007.296999999991</v>
      </c>
      <c r="J8" s="7">
        <f t="shared" si="8"/>
        <v>77410.236000000004</v>
      </c>
      <c r="K8" s="7">
        <f t="shared" ref="K8:L8" si="9">K3+K4-K5</f>
        <v>94784.093000000008</v>
      </c>
      <c r="L8" s="7">
        <f t="shared" si="9"/>
        <v>102826.41500000001</v>
      </c>
      <c r="M8" s="7">
        <f t="shared" ref="M8:N8" si="10">M3+M4-M5</f>
        <v>96529.228000000017</v>
      </c>
      <c r="N8" s="7">
        <f t="shared" si="10"/>
        <v>92563.43700000002</v>
      </c>
      <c r="O8" s="7">
        <f t="shared" ref="O8:P8" si="11">O3+O4-O5</f>
        <v>97265.840000000011</v>
      </c>
      <c r="P8" s="7">
        <f t="shared" si="11"/>
        <v>88907.292000000001</v>
      </c>
    </row>
    <row r="9" spans="2:16" ht="24" customHeight="1" x14ac:dyDescent="0.2">
      <c r="B9" s="122" t="s">
        <v>20</v>
      </c>
      <c r="C9" s="123" t="s">
        <v>19</v>
      </c>
      <c r="D9" s="42">
        <f t="shared" ref="D9:F9" si="12">(D3/D8)*100</f>
        <v>94.439605350953954</v>
      </c>
      <c r="E9" s="42">
        <f t="shared" si="12"/>
        <v>102.57133550893336</v>
      </c>
      <c r="F9" s="42">
        <f t="shared" si="12"/>
        <v>118.30420896699334</v>
      </c>
      <c r="G9" s="42">
        <f t="shared" ref="G9:H9" si="13">(G3/G8)*100</f>
        <v>100.43893849975629</v>
      </c>
      <c r="H9" s="42">
        <f t="shared" si="13"/>
        <v>106.88183273285094</v>
      </c>
      <c r="I9" s="42">
        <f t="shared" ref="I9:J9" si="14">(I3/I8)*100</f>
        <v>112.43326867170693</v>
      </c>
      <c r="J9" s="42">
        <f t="shared" si="14"/>
        <v>130.06085784314106</v>
      </c>
      <c r="K9" s="42">
        <f t="shared" ref="K9:L9" si="15">(K3/K8)*100</f>
        <v>120.86916841626578</v>
      </c>
      <c r="L9" s="42">
        <f t="shared" si="15"/>
        <v>115.14698533445905</v>
      </c>
      <c r="M9" s="42">
        <f t="shared" ref="M9:N9" si="16">(M3/M8)*100</f>
        <v>133.10116185742206</v>
      </c>
      <c r="N9" s="42">
        <f t="shared" si="16"/>
        <v>133.90265424132855</v>
      </c>
      <c r="O9" s="42">
        <f t="shared" ref="O9:P9" si="17">(O3/O8)*100</f>
        <v>123.60815061073855</v>
      </c>
      <c r="P9" s="42">
        <f t="shared" si="17"/>
        <v>125.60889606220375</v>
      </c>
    </row>
    <row r="10" spans="2:16" ht="26.1" customHeight="1" x14ac:dyDescent="0.2">
      <c r="B10" s="124" t="s">
        <v>50</v>
      </c>
      <c r="C10" s="112" t="s">
        <v>19</v>
      </c>
      <c r="D10" s="43">
        <f t="shared" ref="D10:F10" si="18">(D3-D5)/D8*100</f>
        <v>20.591278940507081</v>
      </c>
      <c r="E10" s="43">
        <f t="shared" si="18"/>
        <v>26.934582112788487</v>
      </c>
      <c r="F10" s="43">
        <f t="shared" si="18"/>
        <v>35.861196219324505</v>
      </c>
      <c r="G10" s="43">
        <f t="shared" ref="G10:H10" si="19">(G3-G5)/G8*100</f>
        <v>40.158079989292581</v>
      </c>
      <c r="H10" s="43">
        <f t="shared" si="19"/>
        <v>52.029822025756957</v>
      </c>
      <c r="I10" s="43">
        <f t="shared" ref="I10:J10" si="20">(I3-I5)/I8*100</f>
        <v>49.592176159661641</v>
      </c>
      <c r="J10" s="43">
        <f t="shared" si="20"/>
        <v>41.215249621510004</v>
      </c>
      <c r="K10" s="43">
        <f t="shared" ref="K10:L10" si="21">(K3-K5)/K8*100</f>
        <v>45.691654189274139</v>
      </c>
      <c r="L10" s="43">
        <f t="shared" si="21"/>
        <v>43.07915723795292</v>
      </c>
      <c r="M10" s="43">
        <f t="shared" ref="M10:N10" si="22">(M3-M5)/M8*100</f>
        <v>36.228313148842339</v>
      </c>
      <c r="N10" s="43">
        <f t="shared" si="22"/>
        <v>34.015814473267667</v>
      </c>
      <c r="O10" s="43">
        <f t="shared" ref="O10:P10" si="23">(O3-O5)/O8*100</f>
        <v>38.564875397158957</v>
      </c>
      <c r="P10" s="43">
        <f t="shared" si="23"/>
        <v>23.832121666690725</v>
      </c>
    </row>
    <row r="11" spans="2:16" x14ac:dyDescent="0.2">
      <c r="B11" s="60" t="s">
        <v>51</v>
      </c>
    </row>
    <row r="12" spans="2:16" x14ac:dyDescent="0.2">
      <c r="B12" s="60" t="s">
        <v>52</v>
      </c>
    </row>
    <row r="13" spans="2:16" ht="12.75" customHeight="1" x14ac:dyDescent="0.2">
      <c r="B13" s="60" t="s">
        <v>53</v>
      </c>
      <c r="O13" s="9" t="s">
        <v>9</v>
      </c>
    </row>
    <row r="14" spans="2:16" x14ac:dyDescent="0.2">
      <c r="B14" s="60" t="s">
        <v>54</v>
      </c>
    </row>
    <row r="15" spans="2:16" x14ac:dyDescent="0.2">
      <c r="B15" s="60" t="s">
        <v>55</v>
      </c>
    </row>
    <row r="17" spans="3:6" x14ac:dyDescent="0.2">
      <c r="C17"/>
      <c r="D17"/>
      <c r="E17"/>
      <c r="F17"/>
    </row>
    <row r="18" spans="3:6" x14ac:dyDescent="0.2">
      <c r="C18"/>
      <c r="D18"/>
      <c r="E18"/>
      <c r="F18"/>
    </row>
    <row r="19" spans="3:6" x14ac:dyDescent="0.2">
      <c r="C19"/>
      <c r="D19"/>
      <c r="E19"/>
      <c r="F19"/>
    </row>
    <row r="20" spans="3:6" x14ac:dyDescent="0.2">
      <c r="C20"/>
      <c r="D20"/>
      <c r="E20"/>
      <c r="F20"/>
    </row>
    <row r="21" spans="3:6" x14ac:dyDescent="0.2">
      <c r="C21"/>
      <c r="D21"/>
      <c r="E21"/>
      <c r="F21"/>
    </row>
    <row r="22" spans="3:6" x14ac:dyDescent="0.2">
      <c r="C22"/>
      <c r="D22"/>
      <c r="E22"/>
      <c r="F22"/>
    </row>
    <row r="23" spans="3:6" x14ac:dyDescent="0.2">
      <c r="C23"/>
      <c r="D23"/>
      <c r="E23"/>
      <c r="F23"/>
    </row>
    <row r="24" spans="3:6" x14ac:dyDescent="0.2">
      <c r="C24"/>
      <c r="D24"/>
      <c r="E24"/>
      <c r="F24"/>
    </row>
    <row r="25" spans="3:6" x14ac:dyDescent="0.2">
      <c r="C25"/>
      <c r="D25"/>
      <c r="E25"/>
      <c r="F25"/>
    </row>
    <row r="26" spans="3:6" x14ac:dyDescent="0.2">
      <c r="C26"/>
      <c r="D26"/>
      <c r="E26"/>
      <c r="F26"/>
    </row>
    <row r="27" spans="3:6" x14ac:dyDescent="0.2">
      <c r="C27"/>
      <c r="D27"/>
      <c r="E27"/>
      <c r="F27"/>
    </row>
    <row r="28" spans="3:6" x14ac:dyDescent="0.2">
      <c r="C28"/>
      <c r="D28"/>
      <c r="E28"/>
      <c r="F28"/>
    </row>
  </sheetData>
  <phoneticPr fontId="8" type="noConversion"/>
  <hyperlinks>
    <hyperlink ref="O13" location="ÍNDICE!A1" display="Voltar ao índice"/>
  </hyperlinks>
  <pageMargins left="0.74803149606299213" right="0.74803149606299213" top="0.98425196850393704" bottom="0.98425196850393704" header="0.51181102362204722" footer="0.51181102362204722"/>
  <pageSetup paperSize="9" scale="7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7</vt:i4>
      </vt:variant>
      <vt:variant>
        <vt:lpstr>Intervalos com nome</vt:lpstr>
      </vt:variant>
      <vt:variant>
        <vt:i4>6</vt:i4>
      </vt:variant>
    </vt:vector>
  </HeadingPairs>
  <TitlesOfParts>
    <vt:vector size="13" baseType="lpstr">
      <vt:lpstr>ÍNDICE</vt:lpstr>
      <vt:lpstr>1</vt:lpstr>
      <vt:lpstr>2</vt:lpstr>
      <vt:lpstr>3</vt:lpstr>
      <vt:lpstr>4</vt:lpstr>
      <vt:lpstr>5</vt:lpstr>
      <vt:lpstr>6</vt:lpstr>
      <vt:lpstr>'1'!Área_de_Impressão</vt:lpstr>
      <vt:lpstr>'2'!Área_de_Impressão</vt:lpstr>
      <vt:lpstr>'3'!Área_de_Impressão</vt:lpstr>
      <vt:lpstr>'4'!Área_de_Impressão</vt:lpstr>
      <vt:lpstr>'5'!Área_de_Impressão</vt:lpstr>
      <vt:lpstr>'6'!Área_de_Impressão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Dias</dc:creator>
  <cp:lastModifiedBy>Ana Dias</cp:lastModifiedBy>
  <cp:lastPrinted>2019-10-04T09:31:33Z</cp:lastPrinted>
  <dcterms:created xsi:type="dcterms:W3CDTF">2011-09-19T15:33:05Z</dcterms:created>
  <dcterms:modified xsi:type="dcterms:W3CDTF">2023-10-25T13:49:09Z</dcterms:modified>
</cp:coreProperties>
</file>