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0" yWindow="300" windowWidth="11055" windowHeight="6345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7" r:id="rId6"/>
    <sheet name="6" sheetId="8" r:id="rId7"/>
    <sheet name="7" sheetId="6" r:id="rId8"/>
  </sheets>
  <definedNames>
    <definedName name="_xlnm.Print_Area" localSheetId="1">'1'!$B$1:$M$12</definedName>
    <definedName name="_xlnm.Print_Area" localSheetId="6">'6'!$B$1:$C$7</definedName>
  </definedNames>
  <calcPr calcId="152511"/>
</workbook>
</file>

<file path=xl/calcChain.xml><?xml version="1.0" encoding="utf-8"?>
<calcChain xmlns="http://schemas.openxmlformats.org/spreadsheetml/2006/main">
  <c r="G33" i="4" l="1"/>
  <c r="H33" i="4"/>
  <c r="D33" i="4"/>
  <c r="C33" i="4"/>
  <c r="P8" i="6" l="1"/>
  <c r="P10" i="6" s="1"/>
  <c r="P7" i="6"/>
  <c r="Q8" i="3"/>
  <c r="Q5" i="3"/>
  <c r="Q11" i="2"/>
  <c r="Q10" i="2"/>
  <c r="Q8" i="2"/>
  <c r="Q5" i="2"/>
  <c r="P9" i="6" l="1"/>
  <c r="O8" i="6"/>
  <c r="O9" i="6" s="1"/>
  <c r="O7" i="6"/>
  <c r="P8" i="3"/>
  <c r="P5" i="3"/>
  <c r="P11" i="2"/>
  <c r="P10" i="2"/>
  <c r="P8" i="2"/>
  <c r="P5" i="2"/>
  <c r="O10" i="6" l="1"/>
  <c r="N6" i="8"/>
  <c r="C16" i="4" l="1"/>
  <c r="D16" i="4"/>
  <c r="O8" i="3"/>
  <c r="O5" i="3"/>
  <c r="O11" i="2"/>
  <c r="O10" i="2"/>
  <c r="O8" i="2"/>
  <c r="O5" i="2"/>
  <c r="M6" i="8" l="1"/>
  <c r="N8" i="6" l="1"/>
  <c r="N10" i="6" s="1"/>
  <c r="M8" i="6"/>
  <c r="M9" i="6" s="1"/>
  <c r="N7" i="6"/>
  <c r="M7" i="6"/>
  <c r="N9" i="6" l="1"/>
  <c r="M10" i="6"/>
  <c r="L6" i="8" l="1"/>
  <c r="N8" i="3" l="1"/>
  <c r="N5" i="3"/>
  <c r="N11" i="2"/>
  <c r="N10" i="2"/>
  <c r="N8" i="2"/>
  <c r="N5" i="2"/>
  <c r="K6" i="8" l="1"/>
  <c r="D6" i="8" l="1"/>
  <c r="L8" i="6" l="1"/>
  <c r="L9" i="6" s="1"/>
  <c r="L7" i="6"/>
  <c r="M8" i="3"/>
  <c r="M5" i="3"/>
  <c r="M11" i="2"/>
  <c r="M10" i="2"/>
  <c r="M8" i="2"/>
  <c r="M5" i="2"/>
  <c r="L10" i="6" l="1"/>
  <c r="J6" i="8"/>
  <c r="K8" i="6" l="1"/>
  <c r="K10" i="6" s="1"/>
  <c r="K7" i="6"/>
  <c r="L8" i="3"/>
  <c r="L5" i="3"/>
  <c r="L11" i="2"/>
  <c r="L10" i="2"/>
  <c r="L8" i="2"/>
  <c r="L5" i="2"/>
  <c r="K9" i="6" l="1"/>
  <c r="J8" i="6" l="1"/>
  <c r="J10" i="6" s="1"/>
  <c r="J7" i="6"/>
  <c r="J9" i="6" l="1"/>
  <c r="I6" i="8"/>
  <c r="H6" i="8"/>
  <c r="G6" i="8"/>
  <c r="F6" i="8"/>
  <c r="I8" i="6" l="1"/>
  <c r="I10" i="6" s="1"/>
  <c r="I7" i="6"/>
  <c r="K8" i="3"/>
  <c r="K5" i="3"/>
  <c r="K11" i="2"/>
  <c r="K10" i="2"/>
  <c r="K8" i="2"/>
  <c r="K5" i="2"/>
  <c r="I9" i="6" l="1"/>
  <c r="H8" i="6" l="1"/>
  <c r="H9" i="6" s="1"/>
  <c r="H7" i="6"/>
  <c r="H10" i="6" l="1"/>
  <c r="J8" i="3"/>
  <c r="I8" i="3"/>
  <c r="J5" i="3"/>
  <c r="I5" i="3"/>
  <c r="J11" i="2"/>
  <c r="I11" i="2"/>
  <c r="J10" i="2"/>
  <c r="I10" i="2"/>
  <c r="J8" i="2"/>
  <c r="I8" i="2"/>
  <c r="J5" i="2"/>
  <c r="I5" i="2"/>
  <c r="H8" i="3" l="1"/>
  <c r="H5" i="3"/>
  <c r="H11" i="2"/>
  <c r="H10" i="2"/>
  <c r="H8" i="2"/>
  <c r="H5" i="2"/>
  <c r="G8" i="6"/>
  <c r="G10" i="6" s="1"/>
  <c r="G7" i="6"/>
  <c r="G9" i="6" l="1"/>
  <c r="E6" i="8"/>
  <c r="F8" i="6" l="1"/>
  <c r="F10" i="6" s="1"/>
  <c r="F7" i="6"/>
  <c r="F9" i="6" l="1"/>
  <c r="H16" i="4"/>
  <c r="G16" i="4"/>
  <c r="G8" i="3"/>
  <c r="G5" i="3"/>
  <c r="G11" i="2" l="1"/>
  <c r="G10" i="2"/>
  <c r="G8" i="2"/>
  <c r="G5" i="2"/>
  <c r="D8" i="6"/>
  <c r="D10" i="6" s="1"/>
  <c r="D7" i="6"/>
  <c r="E8" i="3"/>
  <c r="E5" i="3"/>
  <c r="E11" i="2"/>
  <c r="E10" i="2"/>
  <c r="E8" i="2"/>
  <c r="E5" i="2"/>
  <c r="F8" i="3"/>
  <c r="F5" i="3"/>
  <c r="F11" i="2"/>
  <c r="F10" i="2"/>
  <c r="F8" i="2"/>
  <c r="F5" i="2"/>
  <c r="E8" i="6"/>
  <c r="E9" i="6" s="1"/>
  <c r="E7" i="6"/>
  <c r="D9" i="6" l="1"/>
  <c r="E10" i="6"/>
</calcChain>
</file>

<file path=xl/sharedStrings.xml><?xml version="1.0" encoding="utf-8"?>
<sst xmlns="http://schemas.openxmlformats.org/spreadsheetml/2006/main" count="244" uniqueCount="123">
  <si>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</si>
  <si>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</si>
  <si>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</si>
  <si>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</si>
  <si>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</si>
  <si>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</si>
  <si>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</si>
  <si>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</si>
  <si>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</si>
  <si>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</si>
  <si>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</si>
  <si>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</si>
  <si>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</si>
  <si>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</si>
  <si>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Países Baixos</t>
  </si>
  <si>
    <t>França</t>
  </si>
  <si>
    <t>Cabo Verde</t>
  </si>
  <si>
    <t>Alemanha</t>
  </si>
  <si>
    <t>Rubrica</t>
  </si>
  <si>
    <t>ha</t>
  </si>
  <si>
    <t xml:space="preserve">Produção </t>
  </si>
  <si>
    <t>Produção</t>
  </si>
  <si>
    <t>Importação</t>
  </si>
  <si>
    <t>Exportação</t>
  </si>
  <si>
    <t>Orientação Exportadora</t>
  </si>
  <si>
    <t>%</t>
  </si>
  <si>
    <t>Consumo Aparente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</si>
  <si>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</si>
  <si>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</si>
  <si>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</si>
  <si>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</si>
  <si>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</si>
  <si>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</si>
  <si>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Grau Auto-Aprovisionamento</t>
  </si>
  <si>
    <t>Preço Médio de Importação</t>
  </si>
  <si>
    <t>Grau Abast. do Mercado Interno</t>
  </si>
  <si>
    <t>2011</t>
  </si>
  <si>
    <t>Fonte:</t>
  </si>
  <si>
    <t>Outros países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</si>
  <si>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</si>
  <si>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Área</t>
  </si>
  <si>
    <t>tonelada</t>
  </si>
  <si>
    <t>Código NC: 080510</t>
  </si>
  <si>
    <t>LARANJA</t>
  </si>
  <si>
    <t xml:space="preserve">Laranja - Comércio Internacional </t>
  </si>
  <si>
    <t>Laranja - Destinos das Saídas - UE e Países Terceiros (PT)</t>
  </si>
  <si>
    <t xml:space="preserve">Laranja - Principais destinos das Saídas </t>
  </si>
  <si>
    <t>Laranja - Área e Produção</t>
  </si>
  <si>
    <t>Laranja - Indicadores de análise do Comércio Internacional</t>
  </si>
  <si>
    <t>Polónia</t>
  </si>
  <si>
    <t>Roménia</t>
  </si>
  <si>
    <t>Recursos disponíveis (P-S+E)</t>
  </si>
  <si>
    <t>Consumo Humano</t>
  </si>
  <si>
    <t>P-S+E = Produção - Saídas + Entradas</t>
  </si>
  <si>
    <t>* dados provisórios</t>
  </si>
  <si>
    <t>Produção total</t>
  </si>
  <si>
    <t>n.d.</t>
  </si>
  <si>
    <t>Peso da Prod. Certificada na Prod. Total</t>
  </si>
  <si>
    <t>2. Destinos das Saídas UE/Países Terceiros</t>
  </si>
  <si>
    <t>7. Indicadores de análise do Comércio Internacional</t>
  </si>
  <si>
    <t>Laranja - Balanço de Aprovisionamento INE - Balanço de Mercado</t>
  </si>
  <si>
    <t>Produção Certificada IGP - Citrinos</t>
  </si>
  <si>
    <t>Produção Certificada IGP - Laranja</t>
  </si>
  <si>
    <t>Laranja - Produção total versus Produção Certificada IGP</t>
  </si>
  <si>
    <t>6. Produção Certificada IGP</t>
  </si>
  <si>
    <t>3. Destinos das Saídas e Origens das Entradas</t>
  </si>
  <si>
    <t>Luxemburgo</t>
  </si>
  <si>
    <t>África do Sul</t>
  </si>
  <si>
    <t>Argentina</t>
  </si>
  <si>
    <t>Uruguai</t>
  </si>
  <si>
    <t>Zimbabwe</t>
  </si>
  <si>
    <t>Kg/habitante/ano</t>
  </si>
  <si>
    <t xml:space="preserve">Saídas da Agricultura - Produção utilizável </t>
  </si>
  <si>
    <t xml:space="preserve">Laranja - Principais origens das Entradas </t>
  </si>
  <si>
    <t>Produto</t>
  </si>
  <si>
    <t>Laranja
(fresca ou seca)</t>
  </si>
  <si>
    <t>UE</t>
  </si>
  <si>
    <t>2012</t>
  </si>
  <si>
    <t>2013</t>
  </si>
  <si>
    <t>2014</t>
  </si>
  <si>
    <t>2015</t>
  </si>
  <si>
    <t>Comércio Internacional - Entradas</t>
  </si>
  <si>
    <t>Comércio Internacional - Saídas</t>
  </si>
  <si>
    <t>Perdas</t>
  </si>
  <si>
    <t>Consumo Humano per capita</t>
  </si>
  <si>
    <t>Grau de Autoaprovisionamento</t>
  </si>
  <si>
    <t>Dinamarca</t>
  </si>
  <si>
    <t xml:space="preserve">Citrinos - Balanço de Aprovisionamento INE </t>
  </si>
  <si>
    <t xml:space="preserve">Produção utilizável </t>
  </si>
  <si>
    <t>Variação de Existências</t>
  </si>
  <si>
    <t>Utilização Interna - Total</t>
  </si>
  <si>
    <t>Utilização Interna - Consumo Humano</t>
  </si>
  <si>
    <t>Utilização Interna - Perdas</t>
  </si>
  <si>
    <t>ə</t>
  </si>
  <si>
    <t>ə - valor inferior a 500</t>
  </si>
  <si>
    <t>5. Balanços de Aprovisionamento INE</t>
  </si>
  <si>
    <t>Suíça</t>
  </si>
  <si>
    <t>Egipto</t>
  </si>
  <si>
    <t>Grécia</t>
  </si>
  <si>
    <t>Bélgica</t>
  </si>
  <si>
    <t>Finlândia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</si>
  <si>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</si>
  <si>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</si>
  <si>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</si>
  <si>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</si>
  <si>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</si>
  <si>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</si>
  <si>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</si>
  <si>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</si>
  <si>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</si>
  <si>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</si>
  <si>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</si>
  <si>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</si>
  <si>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2021/22*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</si>
  <si>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</si>
  <si>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</si>
  <si>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Quantidade</t>
    </r>
    <r>
      <rPr>
        <sz val="10"/>
        <color rgb="FF808000"/>
        <rFont val="Arial"/>
        <family val="2"/>
      </rPr>
      <t xml:space="preserve">
(tonelada)</t>
    </r>
  </si>
  <si>
    <r>
      <t>Valor</t>
    </r>
    <r>
      <rPr>
        <sz val="10"/>
        <color rgb="FF808000"/>
        <rFont val="Arial"/>
        <family val="2"/>
      </rPr>
      <t xml:space="preserve">
(1000 EUR)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</si>
  <si>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</t>
    </r>
  </si>
  <si>
    <t>atualizado em: ago/2023</t>
  </si>
  <si>
    <t>Suécia</t>
  </si>
  <si>
    <t>Emirados Árabes Unidos</t>
  </si>
  <si>
    <r>
      <t xml:space="preserve">Reino Unido </t>
    </r>
    <r>
      <rPr>
        <sz val="10"/>
        <color indexed="19"/>
        <rFont val="Arial"/>
        <family val="2"/>
      </rPr>
      <t>(não inc. Irlanda Norte)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</si>
</sst>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theme="1" tint="0.249977111117893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  <font>
      <vertAlign val="superscript"/>
      <sz val="10"/>
      <color rgb="FF808000"/>
      <name val="Arial"/>
      <family val="2"/>
    </font>
    <font>
      <b/>
      <sz val="9.5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/>
      <bottom style="hair">
        <color theme="9" tint="0.39994506668294322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 wrapText="1"/>
    </xf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0" fontId="12" fillId="0" borderId="0"/>
    <xf numFmtId="2" fontId="12" fillId="0" borderId="1" applyFill="0" applyProtection="0">
      <alignment vertical="center"/>
    </xf>
  </cellStyleXfs>
  <cellXfs count="126">
    <xf numFmtId="0" fontId="0" fillId="0" borderId="0" xfId="0"/>
    <xf numFmtId="0" fontId="4" fillId="2" borderId="0" xfId="5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3" applyNumberFormat="1" applyFont="1" applyFill="1" applyBorder="1" applyProtection="1">
      <alignment vertical="center"/>
    </xf>
    <xf numFmtId="0" fontId="4" fillId="2" borderId="0" xfId="5" applyNumberFormat="1" applyFont="1" applyBorder="1" applyProtection="1">
      <alignment horizontal="center" vertical="center"/>
    </xf>
    <xf numFmtId="0" fontId="4" fillId="2" borderId="0" xfId="5" applyNumberFormat="1" applyFont="1" applyBorder="1" applyAlignment="1" applyProtection="1">
      <alignment vertical="center"/>
    </xf>
    <xf numFmtId="0" fontId="4" fillId="2" borderId="0" xfId="5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" applyNumberFormat="1" applyFill="1" applyBorder="1" applyAlignment="1" applyProtection="1">
      <alignment horizontal="right" vertical="center"/>
    </xf>
    <xf numFmtId="2" fontId="0" fillId="0" borderId="2" xfId="0" applyNumberFormat="1" applyBorder="1" applyAlignment="1">
      <alignment vertical="center"/>
    </xf>
    <xf numFmtId="2" fontId="12" fillId="3" borderId="3" xfId="7" applyFill="1" applyBorder="1" applyProtection="1">
      <alignment vertical="center"/>
    </xf>
    <xf numFmtId="0" fontId="2" fillId="0" borderId="0" xfId="2" applyNumberFormat="1" applyFont="1" applyFill="1" applyBorder="1" applyProtection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0" xfId="5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11" fillId="2" borderId="0" xfId="5" applyNumberFormat="1" applyFont="1" applyBorder="1" applyAlignment="1" applyProtection="1">
      <alignment vertic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4" fillId="2" borderId="0" xfId="5" applyNumberFormat="1" applyAlignment="1" applyProtection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64" fontId="0" fillId="0" borderId="4" xfId="0" applyNumberFormat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0" fontId="3" fillId="0" borderId="0" xfId="3" quotePrefix="1" applyNumberFormat="1" applyFont="1" applyFill="1" applyBorder="1" applyAlignment="1" applyProtection="1">
      <alignment horizontal="left" vertical="center"/>
    </xf>
    <xf numFmtId="0" fontId="4" fillId="2" borderId="0" xfId="5" quotePrefix="1" applyNumberFormat="1" applyFont="1" applyBorder="1" applyAlignment="1" applyProtection="1">
      <alignment horizontal="right" vertical="center"/>
    </xf>
    <xf numFmtId="0" fontId="8" fillId="0" borderId="0" xfId="0" quotePrefix="1" applyFont="1" applyAlignment="1">
      <alignment horizontal="left"/>
    </xf>
    <xf numFmtId="2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4" borderId="0" xfId="6" applyFont="1" applyFill="1" applyAlignment="1">
      <alignment horizontal="center" vertical="center"/>
    </xf>
    <xf numFmtId="0" fontId="14" fillId="4" borderId="0" xfId="6" applyFont="1" applyFill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vertical="center"/>
    </xf>
    <xf numFmtId="0" fontId="4" fillId="2" borderId="0" xfId="5" applyNumberFormat="1" applyFont="1" applyAlignment="1" applyProtection="1">
      <alignment horizontal="center" vertical="center"/>
    </xf>
    <xf numFmtId="0" fontId="11" fillId="2" borderId="0" xfId="5" applyNumberFormat="1" applyFont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9" fillId="0" borderId="0" xfId="0" applyFont="1" applyFill="1" applyBorder="1" applyAlignment="1">
      <alignment vertical="center" wrapText="1"/>
    </xf>
    <xf numFmtId="3" fontId="0" fillId="6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2" fontId="0" fillId="6" borderId="3" xfId="0" applyNumberFormat="1" applyFill="1" applyBorder="1" applyAlignment="1">
      <alignment vertical="center"/>
    </xf>
    <xf numFmtId="3" fontId="0" fillId="6" borderId="0" xfId="0" applyNumberFormat="1" applyFill="1" applyBorder="1" applyAlignment="1">
      <alignment horizontal="right" vertical="center"/>
    </xf>
    <xf numFmtId="0" fontId="5" fillId="5" borderId="0" xfId="4" applyNumberFormat="1" applyFont="1" applyFill="1" applyBorder="1" applyAlignment="1" applyProtection="1">
      <alignment vertical="center"/>
    </xf>
    <xf numFmtId="0" fontId="5" fillId="0" borderId="0" xfId="4" applyNumberFormat="1" applyFont="1" applyFill="1" applyBorder="1" applyAlignment="1" applyProtection="1">
      <alignment vertical="center"/>
    </xf>
    <xf numFmtId="0" fontId="5" fillId="5" borderId="0" xfId="4" applyNumberForma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6" fillId="7" borderId="4" xfId="0" applyNumberFormat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3" fontId="0" fillId="0" borderId="0" xfId="0" applyNumberFormat="1" applyFill="1" applyAlignment="1">
      <alignment vertical="center"/>
    </xf>
    <xf numFmtId="1" fontId="0" fillId="0" borderId="0" xfId="0" applyNumberFormat="1" applyFill="1"/>
    <xf numFmtId="3" fontId="17" fillId="7" borderId="4" xfId="0" applyNumberFormat="1" applyFont="1" applyFill="1" applyBorder="1" applyAlignment="1">
      <alignment vertical="center"/>
    </xf>
    <xf numFmtId="0" fontId="4" fillId="2" borderId="0" xfId="5" applyNumberFormat="1" applyFont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/>
    <xf numFmtId="1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2" fillId="0" borderId="0" xfId="2" applyNumberFormat="1" applyFont="1" applyFill="1" applyProtection="1">
      <alignment vertical="center"/>
    </xf>
    <xf numFmtId="0" fontId="22" fillId="0" borderId="0" xfId="0" applyFont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2" xfId="2" applyNumberFormat="1" applyFont="1" applyFill="1" applyBorder="1" applyProtection="1">
      <alignment vertical="center"/>
    </xf>
    <xf numFmtId="0" fontId="22" fillId="3" borderId="3" xfId="2" applyNumberFormat="1" applyFont="1" applyFill="1" applyBorder="1" applyProtection="1">
      <alignment vertical="center"/>
    </xf>
    <xf numFmtId="0" fontId="22" fillId="0" borderId="0" xfId="2" applyNumberFormat="1" applyFont="1" applyFill="1" applyAlignment="1" applyProtection="1">
      <alignment horizontal="left" vertical="center"/>
    </xf>
    <xf numFmtId="0" fontId="22" fillId="3" borderId="0" xfId="2" applyNumberFormat="1" applyFont="1" applyFill="1" applyAlignment="1" applyProtection="1">
      <alignment horizontal="left" vertical="center"/>
    </xf>
    <xf numFmtId="0" fontId="22" fillId="0" borderId="2" xfId="2" applyNumberFormat="1" applyFont="1" applyFill="1" applyBorder="1" applyAlignment="1" applyProtection="1">
      <alignment horizontal="left" vertical="center"/>
    </xf>
    <xf numFmtId="0" fontId="22" fillId="3" borderId="3" xfId="2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Alignment="1" applyProtection="1">
      <alignment vertical="center"/>
    </xf>
    <xf numFmtId="0" fontId="21" fillId="3" borderId="3" xfId="0" applyNumberFormat="1" applyFont="1" applyFill="1" applyBorder="1" applyAlignment="1" applyProtection="1">
      <alignment vertical="center"/>
    </xf>
    <xf numFmtId="0" fontId="21" fillId="0" borderId="0" xfId="0" quotePrefix="1" applyNumberFormat="1" applyFont="1" applyFill="1" applyAlignment="1" applyProtection="1">
      <alignment horizontal="left" vertical="center"/>
    </xf>
    <xf numFmtId="0" fontId="22" fillId="0" borderId="0" xfId="2" applyNumberFormat="1" applyFont="1" applyFill="1" applyAlignment="1" applyProtection="1">
      <alignment horizontal="center" vertical="center"/>
    </xf>
    <xf numFmtId="0" fontId="21" fillId="3" borderId="0" xfId="0" applyNumberFormat="1" applyFont="1" applyFill="1" applyAlignment="1" applyProtection="1">
      <alignment vertical="center"/>
    </xf>
    <xf numFmtId="0" fontId="22" fillId="3" borderId="0" xfId="2" applyNumberFormat="1" applyFont="1" applyFill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2" applyNumberFormat="1" applyFont="1" applyFill="1" applyBorder="1" applyAlignment="1" applyProtection="1">
      <alignment horizontal="center" vertical="center"/>
    </xf>
    <xf numFmtId="0" fontId="21" fillId="3" borderId="7" xfId="0" applyNumberFormat="1" applyFont="1" applyFill="1" applyBorder="1" applyAlignment="1" applyProtection="1">
      <alignment vertical="center"/>
    </xf>
    <xf numFmtId="0" fontId="22" fillId="3" borderId="7" xfId="2" applyNumberFormat="1" applyFont="1" applyFill="1" applyBorder="1" applyAlignment="1" applyProtection="1">
      <alignment horizontal="center" vertical="center"/>
    </xf>
    <xf numFmtId="0" fontId="21" fillId="0" borderId="0" xfId="1" applyFont="1">
      <alignment vertical="center" wrapText="1"/>
    </xf>
    <xf numFmtId="0" fontId="22" fillId="6" borderId="0" xfId="2" applyNumberFormat="1" applyFont="1" applyFill="1" applyAlignment="1" applyProtection="1">
      <alignment horizontal="center" vertical="center"/>
    </xf>
    <xf numFmtId="0" fontId="21" fillId="0" borderId="0" xfId="1" applyFont="1" applyAlignment="1">
      <alignment horizontal="left" vertical="center" wrapText="1" indent="1"/>
    </xf>
    <xf numFmtId="0" fontId="21" fillId="0" borderId="3" xfId="1" applyFont="1" applyBorder="1">
      <alignment vertical="center" wrapText="1"/>
    </xf>
    <xf numFmtId="0" fontId="22" fillId="6" borderId="3" xfId="2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vertical="center"/>
    </xf>
    <xf numFmtId="0" fontId="25" fillId="3" borderId="0" xfId="0" applyNumberFormat="1" applyFont="1" applyFill="1" applyAlignment="1" applyProtection="1">
      <alignment vertical="center"/>
    </xf>
    <xf numFmtId="0" fontId="25" fillId="0" borderId="3" xfId="0" applyNumberFormat="1" applyFont="1" applyFill="1" applyBorder="1" applyAlignment="1" applyProtection="1">
      <alignment vertical="center"/>
    </xf>
    <xf numFmtId="0" fontId="22" fillId="0" borderId="3" xfId="2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4" xfId="1" applyNumberFormat="1" applyFont="1" applyFill="1" applyBorder="1" applyAlignment="1" applyProtection="1">
      <alignment vertical="center" wrapText="1"/>
    </xf>
    <xf numFmtId="0" fontId="22" fillId="0" borderId="4" xfId="2" applyNumberFormat="1" applyFont="1" applyFill="1" applyBorder="1" applyAlignment="1" applyProtection="1">
      <alignment horizontal="center" vertical="center"/>
    </xf>
    <xf numFmtId="0" fontId="25" fillId="3" borderId="4" xfId="1" applyNumberFormat="1" applyFont="1" applyFill="1" applyBorder="1" applyAlignment="1" applyProtection="1">
      <alignment vertical="center" wrapText="1"/>
    </xf>
    <xf numFmtId="0" fontId="22" fillId="3" borderId="4" xfId="2" applyNumberFormat="1" applyFont="1" applyFill="1" applyBorder="1" applyAlignment="1" applyProtection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2" fontId="21" fillId="0" borderId="3" xfId="7" applyFont="1" applyFill="1" applyBorder="1" applyAlignment="1" applyProtection="1">
      <alignment horizontal="left" vertical="center" wrapText="1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1" fillId="0" borderId="4" xfId="1" applyNumberFormat="1" applyFont="1" applyFill="1" applyBorder="1" applyAlignment="1" applyProtection="1">
      <alignment horizontal="center" vertical="center" wrapText="1"/>
    </xf>
  </cellXfs>
  <cellStyles count="8">
    <cellStyle name="Col_Titulo" xfId="1"/>
    <cellStyle name="Col_Unidade" xfId="2"/>
    <cellStyle name="H1" xfId="3"/>
    <cellStyle name="Hiperligação" xfId="4" builtinId="8"/>
    <cellStyle name="Linha1" xfId="5"/>
    <cellStyle name="Normal" xfId="0" builtinId="0"/>
    <cellStyle name="Normal_Tarifs préférentiels PAR zone et SH2  2" xfId="6"/>
    <cellStyle name="ULTIMA_Linha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Laranja</a:t>
            </a:r>
            <a:r>
              <a:rPr lang="pt-PT" baseline="0"/>
              <a:t> - Preço Médio de Importação e de Exportação </a:t>
            </a:r>
            <a:r>
              <a:rPr lang="pt-PT" b="0" baseline="0"/>
              <a:t>(€/kg)</a:t>
            </a:r>
          </a:p>
        </c:rich>
      </c:tx>
      <c:layout>
        <c:manualLayout>
          <c:xMode val="edge"/>
          <c:yMode val="edge"/>
          <c:x val="0.12190665927976251"/>
          <c:y val="4.6498831503066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346518417110847E-2"/>
          <c:y val="0.14209897604620161"/>
          <c:w val="0.8620792831940852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0.00</c:formatCode>
                <c:ptCount val="13"/>
                <c:pt idx="0">
                  <c:v>0.53224224583996838</c:v>
                </c:pt>
                <c:pt idx="1">
                  <c:v>0.42044596928621103</c:v>
                </c:pt>
                <c:pt idx="2">
                  <c:v>0.52447624967137096</c:v>
                </c:pt>
                <c:pt idx="3">
                  <c:v>0.52893239060188357</c:v>
                </c:pt>
                <c:pt idx="4">
                  <c:v>0.45991876401718407</c:v>
                </c:pt>
                <c:pt idx="5">
                  <c:v>0.57760789289712633</c:v>
                </c:pt>
                <c:pt idx="6">
                  <c:v>0.57331116963466111</c:v>
                </c:pt>
                <c:pt idx="7">
                  <c:v>0.60715420431151357</c:v>
                </c:pt>
                <c:pt idx="8">
                  <c:v>0.61957892433996931</c:v>
                </c:pt>
                <c:pt idx="9">
                  <c:v>0.54858786467979259</c:v>
                </c:pt>
                <c:pt idx="10">
                  <c:v>0.7526640187724486</c:v>
                </c:pt>
                <c:pt idx="11">
                  <c:v>0.58006777185510783</c:v>
                </c:pt>
                <c:pt idx="12">
                  <c:v>0.64744773030617686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0.00</c:formatCode>
                <c:ptCount val="13"/>
                <c:pt idx="0">
                  <c:v>0.66073952505893607</c:v>
                </c:pt>
                <c:pt idx="1">
                  <c:v>0.55749176125791922</c:v>
                </c:pt>
                <c:pt idx="2">
                  <c:v>0.54142843290592113</c:v>
                </c:pt>
                <c:pt idx="3">
                  <c:v>0.62486111597904659</c:v>
                </c:pt>
                <c:pt idx="4">
                  <c:v>0.57504986795300661</c:v>
                </c:pt>
                <c:pt idx="5">
                  <c:v>0.66051450458557726</c:v>
                </c:pt>
                <c:pt idx="6">
                  <c:v>0.67666863264173605</c:v>
                </c:pt>
                <c:pt idx="7">
                  <c:v>0.73333331700589233</c:v>
                </c:pt>
                <c:pt idx="8">
                  <c:v>0.69842191566297918</c:v>
                </c:pt>
                <c:pt idx="9">
                  <c:v>0.64672289868765631</c:v>
                </c:pt>
                <c:pt idx="10">
                  <c:v>0.79662841958050734</c:v>
                </c:pt>
                <c:pt idx="11">
                  <c:v>0.66478628246886928</c:v>
                </c:pt>
                <c:pt idx="12">
                  <c:v>0.70879701524218874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427216"/>
        <c:axId val="-131381280"/>
      </c:lineChart>
      <c:catAx>
        <c:axId val="-1314272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812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42721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1253196561439"/>
          <c:y val="0.89631639795025619"/>
          <c:w val="0.8176508945556118"/>
          <c:h val="8.860423697037866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Laranja</a:t>
            </a:r>
            <a:r>
              <a:rPr lang="pt-PT" baseline="0"/>
              <a:t> </a:t>
            </a:r>
            <a:r>
              <a:rPr lang="pt-PT"/>
              <a:t>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0187278172001197"/>
          <c:y val="5.75160192447789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7895423664713"/>
          <c:y val="0.13819095477386933"/>
          <c:w val="0.8365021891819408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54714.245999999999</c:v>
                </c:pt>
                <c:pt idx="1">
                  <c:v>52574.116000000002</c:v>
                </c:pt>
                <c:pt idx="2">
                  <c:v>96432.712</c:v>
                </c:pt>
                <c:pt idx="3">
                  <c:v>73479.027000000002</c:v>
                </c:pt>
                <c:pt idx="4">
                  <c:v>91301.462</c:v>
                </c:pt>
                <c:pt idx="5">
                  <c:v>110608.889</c:v>
                </c:pt>
                <c:pt idx="6">
                  <c:v>95215.66</c:v>
                </c:pt>
                <c:pt idx="7">
                  <c:v>114972.95600000001</c:v>
                </c:pt>
                <c:pt idx="8">
                  <c:v>135541.228</c:v>
                </c:pt>
                <c:pt idx="9">
                  <c:v>110946.356</c:v>
                </c:pt>
                <c:pt idx="10">
                  <c:v>157849.296</c:v>
                </c:pt>
                <c:pt idx="11">
                  <c:v>124642.886</c:v>
                </c:pt>
                <c:pt idx="12">
                  <c:v>136191.51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1097.1420000000001</c:v>
                </c:pt>
                <c:pt idx="1">
                  <c:v>1507.259</c:v>
                </c:pt>
                <c:pt idx="2">
                  <c:v>1931.81</c:v>
                </c:pt>
                <c:pt idx="3">
                  <c:v>2043.52</c:v>
                </c:pt>
                <c:pt idx="4">
                  <c:v>2895.306</c:v>
                </c:pt>
                <c:pt idx="5">
                  <c:v>3021.6239999999998</c:v>
                </c:pt>
                <c:pt idx="6">
                  <c:v>2484.799</c:v>
                </c:pt>
                <c:pt idx="7">
                  <c:v>3437.1080000000002</c:v>
                </c:pt>
                <c:pt idx="8">
                  <c:v>2453.9949999999999</c:v>
                </c:pt>
                <c:pt idx="9">
                  <c:v>2890.2069999999999</c:v>
                </c:pt>
                <c:pt idx="10">
                  <c:v>3409.2629999999999</c:v>
                </c:pt>
                <c:pt idx="11">
                  <c:v>2737.82</c:v>
                </c:pt>
                <c:pt idx="12">
                  <c:v>4000.2330000000002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63872"/>
        <c:axId val="-131361152"/>
      </c:lineChart>
      <c:catAx>
        <c:axId val="-1313638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6115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6387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9664082687"/>
          <c:y val="0.89631617476386882"/>
          <c:w val="0.60931758530183733"/>
          <c:h val="5.343224954023606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Laranja - Área </a:t>
            </a:r>
            <a:r>
              <a:rPr lang="pt-PT" b="0"/>
              <a:t>(ha) e</a:t>
            </a:r>
            <a:r>
              <a:rPr lang="pt-PT"/>
              <a:t>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6231285664666215"/>
          <c:y val="3.21118887169183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723989269316563"/>
          <c:w val="0.82683291873111164"/>
          <c:h val="0.68678023682399481"/>
        </c:manualLayout>
      </c:layout>
      <c:lineChart>
        <c:grouping val="standard"/>
        <c:varyColors val="0"/>
        <c:ser>
          <c:idx val="1"/>
          <c:order val="1"/>
          <c:tx>
            <c:strRef>
              <c:f>'4'!$B$4</c:f>
              <c:strCache>
                <c:ptCount val="1"/>
                <c:pt idx="0">
                  <c:v>Produção 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193885</c:v>
                </c:pt>
                <c:pt idx="1">
                  <c:v>228101</c:v>
                </c:pt>
                <c:pt idx="2">
                  <c:v>208980</c:v>
                </c:pt>
                <c:pt idx="3">
                  <c:v>236800</c:v>
                </c:pt>
                <c:pt idx="4">
                  <c:v>251519</c:v>
                </c:pt>
                <c:pt idx="5">
                  <c:v>246639</c:v>
                </c:pt>
                <c:pt idx="6">
                  <c:v>299583</c:v>
                </c:pt>
                <c:pt idx="7">
                  <c:v>319743</c:v>
                </c:pt>
                <c:pt idx="8">
                  <c:v>340817</c:v>
                </c:pt>
                <c:pt idx="9">
                  <c:v>346510</c:v>
                </c:pt>
                <c:pt idx="10">
                  <c:v>355284</c:v>
                </c:pt>
                <c:pt idx="11">
                  <c:v>363918</c:v>
                </c:pt>
                <c:pt idx="12">
                  <c:v>378452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73120"/>
        <c:axId val="-131363328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16303</c:v>
                </c:pt>
                <c:pt idx="1">
                  <c:v>16372</c:v>
                </c:pt>
                <c:pt idx="2">
                  <c:v>16541</c:v>
                </c:pt>
                <c:pt idx="3">
                  <c:v>16561</c:v>
                </c:pt>
                <c:pt idx="4">
                  <c:v>16448</c:v>
                </c:pt>
                <c:pt idx="5">
                  <c:v>16722</c:v>
                </c:pt>
                <c:pt idx="6">
                  <c:v>16844</c:v>
                </c:pt>
                <c:pt idx="7">
                  <c:v>16977</c:v>
                </c:pt>
                <c:pt idx="8">
                  <c:v>17468</c:v>
                </c:pt>
                <c:pt idx="9">
                  <c:v>17129</c:v>
                </c:pt>
                <c:pt idx="10">
                  <c:v>17221</c:v>
                </c:pt>
                <c:pt idx="11">
                  <c:v>17252</c:v>
                </c:pt>
                <c:pt idx="12">
                  <c:v>17210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84544"/>
        <c:axId val="-131355168"/>
      </c:lineChart>
      <c:catAx>
        <c:axId val="-1313731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633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73120"/>
        <c:crosses val="autoZero"/>
        <c:crossBetween val="between"/>
      </c:valAx>
      <c:catAx>
        <c:axId val="-13138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31355168"/>
        <c:crosses val="autoZero"/>
        <c:auto val="1"/>
        <c:lblAlgn val="ctr"/>
        <c:lblOffset val="100"/>
        <c:noMultiLvlLbl val="0"/>
      </c:catAx>
      <c:valAx>
        <c:axId val="-131355168"/>
        <c:scaling>
          <c:orientation val="minMax"/>
          <c:max val="20000"/>
          <c:min val="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131384544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617758279171E-2"/>
          <c:y val="0.89631674132606221"/>
          <c:w val="0.82534985621599799"/>
          <c:h val="5.34323845561707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Laranja</a:t>
            </a:r>
            <a:r>
              <a:rPr lang="pt-PT" baseline="0"/>
              <a:t> - </a:t>
            </a:r>
            <a:r>
              <a:rPr lang="pt-PT"/>
              <a:t>Peso da Prod. Certificada na Prod. Total </a:t>
            </a:r>
            <a:r>
              <a:rPr lang="pt-PT" b="0"/>
              <a:t>(%)</a:t>
            </a:r>
          </a:p>
        </c:rich>
      </c:tx>
      <c:layout>
        <c:manualLayout>
          <c:xMode val="edge"/>
          <c:yMode val="edge"/>
          <c:x val="0.14543653714367855"/>
          <c:y val="4.7702327577908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760205935796485"/>
          <c:h val="0.74943753614663466"/>
        </c:manualLayout>
      </c:layout>
      <c:lineChart>
        <c:grouping val="standard"/>
        <c:varyColors val="0"/>
        <c:ser>
          <c:idx val="1"/>
          <c:order val="0"/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'6'!$D$6:$P$6</c:f>
              <c:numCache>
                <c:formatCode>0.00</c:formatCode>
                <c:ptCount val="13"/>
                <c:pt idx="0">
                  <c:v>1.0191159708074373</c:v>
                </c:pt>
                <c:pt idx="1">
                  <c:v>1.984908878084708</c:v>
                </c:pt>
                <c:pt idx="2">
                  <c:v>1.3015599578907073</c:v>
                </c:pt>
                <c:pt idx="3">
                  <c:v>1.1483184121621621</c:v>
                </c:pt>
                <c:pt idx="4">
                  <c:v>3.1544316731539164</c:v>
                </c:pt>
                <c:pt idx="5">
                  <c:v>5.0314135234087063</c:v>
                </c:pt>
                <c:pt idx="6">
                  <c:v>2.8790485441430258</c:v>
                </c:pt>
                <c:pt idx="7">
                  <c:v>4.2455284400283979</c:v>
                </c:pt>
                <c:pt idx="8">
                  <c:v>5.6955903021269485</c:v>
                </c:pt>
                <c:pt idx="9">
                  <c:v>8.3965602724308096E-3</c:v>
                </c:pt>
                <c:pt idx="10">
                  <c:v>1.1676855698539759E-2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62784"/>
        <c:axId val="-131376928"/>
      </c:lineChart>
      <c:catAx>
        <c:axId val="-1313627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769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3136278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baseline="0">
                <a:effectLst/>
              </a:rPr>
              <a:t>Laranja - Grau de Auto-Aprovisionamento e Grau de Abastecimento do Mercado Interno </a:t>
            </a:r>
            <a:r>
              <a:rPr lang="pt-PT" sz="1200" b="0" i="0" baseline="0">
                <a:effectLst/>
              </a:rPr>
              <a:t>(%)</a:t>
            </a:r>
            <a:endParaRPr lang="pt-PT" sz="1200" b="0">
              <a:effectLst/>
            </a:endParaRPr>
          </a:p>
        </c:rich>
      </c:tx>
      <c:layout>
        <c:manualLayout>
          <c:xMode val="edge"/>
          <c:yMode val="edge"/>
          <c:x val="0.12997076249978348"/>
          <c:y val="2.9609789891843366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2190348041363193"/>
          <c:w val="0.87695972091709939"/>
          <c:h val="0.69663572669267859"/>
        </c:manualLayout>
      </c:layout>
      <c:lineChart>
        <c:grouping val="standard"/>
        <c:varyColors val="0"/>
        <c:ser>
          <c:idx val="1"/>
          <c:order val="0"/>
          <c:tx>
            <c:strRef>
              <c:f>'7'!$B$9</c:f>
              <c:strCache>
                <c:ptCount val="1"/>
                <c:pt idx="0">
                  <c:v>Grau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'7'!$D$9:$P$9</c:f>
              <c:numCache>
                <c:formatCode>#\ ##0.0</c:formatCode>
                <c:ptCount val="13"/>
                <c:pt idx="0">
                  <c:v>84.740183106453046</c:v>
                </c:pt>
                <c:pt idx="1">
                  <c:v>92.388477238124651</c:v>
                </c:pt>
                <c:pt idx="2">
                  <c:v>120.4985505577737</c:v>
                </c:pt>
                <c:pt idx="3">
                  <c:v>97.448679576770346</c:v>
                </c:pt>
                <c:pt idx="4">
                  <c:v>103.60704509122824</c:v>
                </c:pt>
                <c:pt idx="5">
                  <c:v>109.05197252644956</c:v>
                </c:pt>
                <c:pt idx="6">
                  <c:v>94.331521711630103</c:v>
                </c:pt>
                <c:pt idx="7">
                  <c:v>93.362228030386731</c:v>
                </c:pt>
                <c:pt idx="8">
                  <c:v>96.466947748688526</c:v>
                </c:pt>
                <c:pt idx="9">
                  <c:v>99.7081071133656</c:v>
                </c:pt>
                <c:pt idx="10">
                  <c:v>100.25472761057961</c:v>
                </c:pt>
                <c:pt idx="11">
                  <c:v>99.533663679224503</c:v>
                </c:pt>
                <c:pt idx="12">
                  <c:v>108.04126394518579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'7'!$B$10</c:f>
              <c:strCache>
                <c:ptCount val="1"/>
                <c:pt idx="0">
                  <c:v>Grau Abast. 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'7'!$D$10:$P$10</c:f>
              <c:numCache>
                <c:formatCode>#\ ##0.0</c:formatCode>
                <c:ptCount val="13"/>
                <c:pt idx="0">
                  <c:v>60.34702613946078</c:v>
                </c:pt>
                <c:pt idx="1">
                  <c:v>70.483725031014714</c:v>
                </c:pt>
                <c:pt idx="2">
                  <c:v>63.781245900350783</c:v>
                </c:pt>
                <c:pt idx="3">
                  <c:v>66.369403886632767</c:v>
                </c:pt>
                <c:pt idx="4">
                  <c:v>64.805011091315862</c:v>
                </c:pt>
                <c:pt idx="5">
                  <c:v>58.809993026685248</c:v>
                </c:pt>
                <c:pt idx="6">
                  <c:v>63.567983829324604</c:v>
                </c:pt>
                <c:pt idx="7">
                  <c:v>58.787499588292022</c:v>
                </c:pt>
                <c:pt idx="8">
                  <c:v>57.407927903112686</c:v>
                </c:pt>
                <c:pt idx="9">
                  <c:v>66.951683872993343</c:v>
                </c:pt>
                <c:pt idx="10">
                  <c:v>54.750474935481428</c:v>
                </c:pt>
                <c:pt idx="11">
                  <c:v>64.694308796459225</c:v>
                </c:pt>
                <c:pt idx="12">
                  <c:v>68.019033626945571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375840"/>
        <c:axId val="-131357888"/>
      </c:lineChart>
      <c:catAx>
        <c:axId val="-1313758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5788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7584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1102942242E-2"/>
          <c:y val="0.89966660955408062"/>
          <c:w val="0.83348733342033909"/>
          <c:h val="8.481757658643887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baseline="0">
                <a:effectLst/>
              </a:rPr>
              <a:t>Laranja - Produção, Importação, Exportação e Consumo Aparente </a:t>
            </a:r>
            <a:r>
              <a:rPr lang="pt-PT" sz="1200" b="0" i="0" baseline="0">
                <a:effectLst/>
              </a:rPr>
              <a:t>(t)</a:t>
            </a:r>
            <a:endParaRPr lang="pt-PT" sz="1200">
              <a:effectLst/>
            </a:endParaRPr>
          </a:p>
        </c:rich>
      </c:tx>
      <c:layout>
        <c:manualLayout>
          <c:xMode val="edge"/>
          <c:yMode val="edge"/>
          <c:x val="0.14179371640464103"/>
          <c:y val="3.3439325137339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82666299694092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'7'!$D$4:$P$4</c:f>
              <c:numCache>
                <c:formatCode>#,##0</c:formatCode>
                <c:ptCount val="13"/>
                <c:pt idx="0">
                  <c:v>90725.751999999993</c:v>
                </c:pt>
                <c:pt idx="1">
                  <c:v>72873.717999999993</c:v>
                </c:pt>
                <c:pt idx="2">
                  <c:v>62813.993999999999</c:v>
                </c:pt>
                <c:pt idx="3">
                  <c:v>81722.248000000007</c:v>
                </c:pt>
                <c:pt idx="4">
                  <c:v>85440.217000000004</c:v>
                </c:pt>
                <c:pt idx="5">
                  <c:v>93157.986000000004</c:v>
                </c:pt>
                <c:pt idx="6">
                  <c:v>115702.71</c:v>
                </c:pt>
                <c:pt idx="7">
                  <c:v>141142.82399999999</c:v>
                </c:pt>
                <c:pt idx="8">
                  <c:v>150477.47</c:v>
                </c:pt>
                <c:pt idx="9">
                  <c:v>114850.962</c:v>
                </c:pt>
                <c:pt idx="10">
                  <c:v>160355.85200000001</c:v>
                </c:pt>
                <c:pt idx="11">
                  <c:v>129085.739</c:v>
                </c:pt>
                <c:pt idx="12">
                  <c:v>112024.427</c:v>
                </c:pt>
              </c:numCache>
            </c:numRef>
          </c:val>
        </c:ser>
        <c:ser>
          <c:idx val="2"/>
          <c:order val="2"/>
          <c:tx>
            <c:strRef>
              <c:f>'7'!$B$5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'7'!$D$5:$P$5</c:f>
              <c:numCache>
                <c:formatCode>#,##0</c:formatCode>
                <c:ptCount val="13"/>
                <c:pt idx="0">
                  <c:v>55811.387999999999</c:v>
                </c:pt>
                <c:pt idx="1">
                  <c:v>54081.375</c:v>
                </c:pt>
                <c:pt idx="2">
                  <c:v>98364.521999999997</c:v>
                </c:pt>
                <c:pt idx="3">
                  <c:v>75522.547000000006</c:v>
                </c:pt>
                <c:pt idx="4">
                  <c:v>94196.767999999996</c:v>
                </c:pt>
                <c:pt idx="5">
                  <c:v>113630.51300000001</c:v>
                </c:pt>
                <c:pt idx="6">
                  <c:v>97700.459000000003</c:v>
                </c:pt>
                <c:pt idx="7">
                  <c:v>118410.064</c:v>
                </c:pt>
                <c:pt idx="8">
                  <c:v>137995.223</c:v>
                </c:pt>
                <c:pt idx="9">
                  <c:v>113836.56299999999</c:v>
                </c:pt>
                <c:pt idx="10">
                  <c:v>161258.55900000001</c:v>
                </c:pt>
                <c:pt idx="11">
                  <c:v>127380.70600000001</c:v>
                </c:pt>
                <c:pt idx="12">
                  <c:v>140191.74299999999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1354080"/>
        <c:axId val="-131370400"/>
      </c:barChart>
      <c:lineChart>
        <c:grouping val="standard"/>
        <c:varyColors val="0"/>
        <c:ser>
          <c:idx val="1"/>
          <c:order val="0"/>
          <c:tx>
            <c:strRef>
              <c:f>'7'!$B$3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'7'!$D$3:$P$3</c:f>
              <c:numCache>
                <c:formatCode>#,##0</c:formatCode>
                <c:ptCount val="13"/>
                <c:pt idx="0">
                  <c:v>193885</c:v>
                </c:pt>
                <c:pt idx="1">
                  <c:v>228101</c:v>
                </c:pt>
                <c:pt idx="2">
                  <c:v>208980</c:v>
                </c:pt>
                <c:pt idx="3">
                  <c:v>236800</c:v>
                </c:pt>
                <c:pt idx="4">
                  <c:v>251519</c:v>
                </c:pt>
                <c:pt idx="5">
                  <c:v>246639</c:v>
                </c:pt>
                <c:pt idx="6">
                  <c:v>299583</c:v>
                </c:pt>
                <c:pt idx="7">
                  <c:v>319743</c:v>
                </c:pt>
                <c:pt idx="8">
                  <c:v>340817</c:v>
                </c:pt>
                <c:pt idx="9">
                  <c:v>346510</c:v>
                </c:pt>
                <c:pt idx="10">
                  <c:v>355284</c:v>
                </c:pt>
                <c:pt idx="11">
                  <c:v>363918</c:v>
                </c:pt>
                <c:pt idx="12">
                  <c:v>378452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'7'!$D$8:$P$8</c:f>
              <c:numCache>
                <c:formatCode>#,##0</c:formatCode>
                <c:ptCount val="13"/>
                <c:pt idx="0">
                  <c:v>228799.36399999997</c:v>
                </c:pt>
                <c:pt idx="1">
                  <c:v>246893.34299999999</c:v>
                </c:pt>
                <c:pt idx="2">
                  <c:v>173429.47200000001</c:v>
                </c:pt>
                <c:pt idx="3">
                  <c:v>242999.701</c:v>
                </c:pt>
                <c:pt idx="4">
                  <c:v>242762.44900000002</c:v>
                </c:pt>
                <c:pt idx="5">
                  <c:v>226166.47300000003</c:v>
                </c:pt>
                <c:pt idx="6">
                  <c:v>317585.25100000005</c:v>
                </c:pt>
                <c:pt idx="7">
                  <c:v>342475.76</c:v>
                </c:pt>
                <c:pt idx="8">
                  <c:v>353299.24699999997</c:v>
                </c:pt>
                <c:pt idx="9">
                  <c:v>347524.39899999998</c:v>
                </c:pt>
                <c:pt idx="10">
                  <c:v>354381.29300000001</c:v>
                </c:pt>
                <c:pt idx="11">
                  <c:v>365623.033</c:v>
                </c:pt>
                <c:pt idx="12">
                  <c:v>350284.68400000001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354080"/>
        <c:axId val="-131370400"/>
      </c:lineChart>
      <c:catAx>
        <c:axId val="-1313540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7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37040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3135408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284455666957E-2"/>
          <c:y val="0.90870468280802075"/>
          <c:w val="0.83348722775876927"/>
          <c:h val="8.334535992799174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372341</xdr:colOff>
      <xdr:row>8</xdr:row>
      <xdr:rowOff>207817</xdr:rowOff>
    </xdr:from>
    <xdr:to>
      <xdr:col>0</xdr:col>
      <xdr:colOff>2190750</xdr:colOff>
      <xdr:row>10</xdr:row>
      <xdr:rowOff>106136</xdr:rowOff>
    </xdr:to>
    <xdr:pic>
      <xdr:nvPicPr>
        <xdr:cNvPr id="513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41" y="2563090"/>
          <a:ext cx="1818409" cy="3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60614</xdr:colOff>
      <xdr:row>0</xdr:row>
      <xdr:rowOff>86590</xdr:rowOff>
    </xdr:from>
    <xdr:to>
      <xdr:col>0</xdr:col>
      <xdr:colOff>2444357</xdr:colOff>
      <xdr:row>1</xdr:row>
      <xdr:rowOff>112567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614" y="86590"/>
          <a:ext cx="2383743" cy="320386"/>
        </a:xfrm>
        <a:prstGeom prst="rect">
          <a:avLst/>
        </a:prstGeom>
      </xdr:spPr>
    </xdr:pic>
    <xdr:clientData/>
  </xdr:twoCellAnchor>
  <xdr:twoCellAnchor editAs="oneCell">
    <xdr:from>
      <xdr:col>0</xdr:col>
      <xdr:colOff>162573</xdr:colOff>
      <xdr:row>2</xdr:row>
      <xdr:rowOff>86591</xdr:rowOff>
    </xdr:from>
    <xdr:to>
      <xdr:col>0</xdr:col>
      <xdr:colOff>2164773</xdr:colOff>
      <xdr:row>8</xdr:row>
      <xdr:rowOff>285750</xdr:rowOff>
    </xdr:to>
    <xdr:pic>
      <xdr:nvPicPr>
        <xdr:cNvPr id="5" name="Imagem 4" descr="LARANJA SUCO - K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73" y="675409"/>
          <a:ext cx="2002200" cy="1965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130343</xdr:colOff>
      <xdr:row>14</xdr:row>
      <xdr:rowOff>9525</xdr:rowOff>
    </xdr:from>
    <xdr:to>
      <xdr:col>12</xdr:col>
      <xdr:colOff>601579</xdr:colOff>
      <xdr:row>35</xdr:row>
      <xdr:rowOff>30080</xdr:rowOff>
    </xdr:to>
    <xdr:graphicFrame macro="">
      <xdr:nvGraphicFramePr>
        <xdr:cNvPr id="10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491289</xdr:colOff>
      <xdr:row>10</xdr:row>
      <xdr:rowOff>66674</xdr:rowOff>
    </xdr:from>
    <xdr:to>
      <xdr:col>12</xdr:col>
      <xdr:colOff>631657</xdr:colOff>
      <xdr:row>31</xdr:row>
      <xdr:rowOff>110290</xdr:rowOff>
    </xdr:to>
    <xdr:graphicFrame macro="">
      <xdr:nvGraphicFramePr>
        <xdr:cNvPr id="20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772027</xdr:colOff>
      <xdr:row>7</xdr:row>
      <xdr:rowOff>10026</xdr:rowOff>
    </xdr:from>
    <xdr:to>
      <xdr:col>12</xdr:col>
      <xdr:colOff>0</xdr:colOff>
      <xdr:row>27</xdr:row>
      <xdr:rowOff>130341</xdr:rowOff>
    </xdr:to>
    <xdr:graphicFrame macro="">
      <xdr:nvGraphicFramePr>
        <xdr:cNvPr id="3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120313</xdr:colOff>
      <xdr:row>10</xdr:row>
      <xdr:rowOff>82439</xdr:rowOff>
    </xdr:from>
    <xdr:to>
      <xdr:col>14</xdr:col>
      <xdr:colOff>730250</xdr:colOff>
      <xdr:row>11</xdr:row>
      <xdr:rowOff>211668</xdr:rowOff>
    </xdr:to>
    <xdr:sp macro="" textlink="">
      <xdr:nvSpPr>
        <xdr:cNvPr id="2" name="CaixaDeTexto 1"/>
        <xdr:cNvSpPr txBox="1"/>
      </xdr:nvSpPr>
      <xdr:spPr>
        <a:xfrm>
          <a:off x="120313" y="2918772"/>
          <a:ext cx="13860270" cy="4467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latin typeface="Arial" panose="020B0604020202020204" pitchFamily="34" charset="0"/>
              <a:cs typeface="Arial" panose="020B0604020202020204" pitchFamily="34" charset="0"/>
            </a:rPr>
            <a:t>Nota: Existem 2 tipos de balanços para os frutos: o </a:t>
          </a:r>
          <a:r>
            <a:rPr lang="pt-PT" sz="900" b="1">
              <a:latin typeface="Arial" panose="020B0604020202020204" pitchFamily="34" charset="0"/>
              <a:cs typeface="Arial" panose="020B0604020202020204" pitchFamily="34" charset="0"/>
            </a:rPr>
            <a:t>balanço total </a:t>
          </a:r>
          <a:r>
            <a:rPr lang="pt-PT" sz="900">
              <a:latin typeface="Arial" panose="020B0604020202020204" pitchFamily="34" charset="0"/>
              <a:cs typeface="Arial" panose="020B0604020202020204" pitchFamily="34" charset="0"/>
            </a:rPr>
            <a:t>(mercado + exploração agrícola) p/ os frutos frescos excluind</a:t>
          </a:r>
          <a:r>
            <a:rPr lang="pt-PT" sz="900" u="none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pt-PT" sz="900" u="sng">
              <a:latin typeface="Arial" panose="020B0604020202020204" pitchFamily="34" charset="0"/>
              <a:cs typeface="Arial" panose="020B0604020202020204" pitchFamily="34" charset="0"/>
            </a:rPr>
            <a:t> citrinos</a:t>
          </a:r>
          <a:r>
            <a:rPr lang="pt-PT" sz="900">
              <a:latin typeface="Arial" panose="020B0604020202020204" pitchFamily="34" charset="0"/>
              <a:cs typeface="Arial" panose="020B0604020202020204" pitchFamily="34" charset="0"/>
            </a:rPr>
            <a:t>, frutos secos e secados e o </a:t>
          </a:r>
          <a:r>
            <a:rPr lang="pt-PT" sz="900" b="1">
              <a:latin typeface="Arial" panose="020B0604020202020204" pitchFamily="34" charset="0"/>
              <a:cs typeface="Arial" panose="020B0604020202020204" pitchFamily="34" charset="0"/>
            </a:rPr>
            <a:t>balanço de mercado </a:t>
          </a:r>
          <a:r>
            <a:rPr lang="pt-PT" sz="900">
              <a:latin typeface="Arial" panose="020B0604020202020204" pitchFamily="34" charset="0"/>
              <a:cs typeface="Arial" panose="020B0604020202020204" pitchFamily="34" charset="0"/>
            </a:rPr>
            <a:t>p/ a maçã, pêra, pêssego, uva de mesa e </a:t>
          </a:r>
          <a:r>
            <a:rPr lang="pt-PT" sz="900" u="sng">
              <a:latin typeface="Arial" panose="020B0604020202020204" pitchFamily="34" charset="0"/>
              <a:cs typeface="Arial" panose="020B0604020202020204" pitchFamily="34" charset="0"/>
            </a:rPr>
            <a:t>laranja</a:t>
          </a:r>
          <a:r>
            <a:rPr lang="pt-PT" sz="900">
              <a:latin typeface="Arial" panose="020B0604020202020204" pitchFamily="34" charset="0"/>
              <a:cs typeface="Arial" panose="020B0604020202020204" pitchFamily="34" charset="0"/>
            </a:rPr>
            <a:t> (não as destinadas ao fabrico de sumo) e para o pêssego transformado.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150394</xdr:colOff>
      <xdr:row>7</xdr:row>
      <xdr:rowOff>1</xdr:rowOff>
    </xdr:from>
    <xdr:to>
      <xdr:col>9</xdr:col>
      <xdr:colOff>842211</xdr:colOff>
      <xdr:row>9</xdr:row>
      <xdr:rowOff>90237</xdr:rowOff>
    </xdr:to>
    <xdr:sp macro="" textlink="">
      <xdr:nvSpPr>
        <xdr:cNvPr id="2" name="CaixaDeTexto 1"/>
        <xdr:cNvSpPr txBox="1"/>
      </xdr:nvSpPr>
      <xdr:spPr>
        <a:xfrm>
          <a:off x="150394" y="1905001"/>
          <a:ext cx="9434764" cy="4110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850">
              <a:latin typeface="Arial" pitchFamily="34" charset="0"/>
              <a:cs typeface="Arial" pitchFamily="34" charset="0"/>
            </a:rPr>
            <a:t>Nota: A produção </a:t>
          </a:r>
          <a:r>
            <a:rPr lang="pt-PT" sz="850" baseline="0">
              <a:latin typeface="Arial" pitchFamily="34" charset="0"/>
              <a:cs typeface="Arial" pitchFamily="34" charset="0"/>
            </a:rPr>
            <a:t>de Citrinos certificada é a seguinte: Citrinos do Algarve IGP;</a:t>
          </a:r>
        </a:p>
        <a:p>
          <a:endParaRPr lang="pt-PT" sz="85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240632</xdr:colOff>
      <xdr:row>10</xdr:row>
      <xdr:rowOff>150396</xdr:rowOff>
    </xdr:from>
    <xdr:to>
      <xdr:col>11</xdr:col>
      <xdr:colOff>330869</xdr:colOff>
      <xdr:row>30</xdr:row>
      <xdr:rowOff>110290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561472</xdr:colOff>
      <xdr:row>18</xdr:row>
      <xdr:rowOff>11531</xdr:rowOff>
    </xdr:from>
    <xdr:to>
      <xdr:col>15</xdr:col>
      <xdr:colOff>80210</xdr:colOff>
      <xdr:row>41</xdr:row>
      <xdr:rowOff>30080</xdr:rowOff>
    </xdr:to>
    <xdr:graphicFrame macro="">
      <xdr:nvGraphicFramePr>
        <xdr:cNvPr id="410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711868</xdr:colOff>
      <xdr:row>17</xdr:row>
      <xdr:rowOff>108784</xdr:rowOff>
    </xdr:from>
    <xdr:to>
      <xdr:col>7</xdr:col>
      <xdr:colOff>40105</xdr:colOff>
      <xdr:row>40</xdr:row>
      <xdr:rowOff>110290</xdr:rowOff>
    </xdr:to>
    <xdr:graphicFrame macro="">
      <xdr:nvGraphicFramePr>
        <xdr:cNvPr id="410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7.140625" style="2" customWidth="1"/>
    <col min="2" max="2" width="45.28515625" style="2" customWidth="1"/>
    <col min="3" max="16384" width="9.140625" style="2"/>
  </cols>
  <sheetData>
    <row r="1" spans="1:3" ht="23.25" customHeight="1" x14ac:dyDescent="0.2">
      <c r="B1" s="45" t="s">
        <v>43</v>
      </c>
    </row>
    <row r="2" spans="1:3" ht="23.25" customHeight="1" x14ac:dyDescent="0.2">
      <c r="A2" s="118" t="s">
        <v>119</v>
      </c>
      <c r="B2" s="46" t="s">
        <v>42</v>
      </c>
    </row>
    <row r="3" spans="1:3" ht="23.45" customHeight="1" x14ac:dyDescent="0.2">
      <c r="A3" s="118"/>
      <c r="B3" s="59" t="s">
        <v>0</v>
      </c>
      <c r="C3" s="60"/>
    </row>
    <row r="4" spans="1:3" ht="23.45" customHeight="1" x14ac:dyDescent="0.2">
      <c r="B4" s="59" t="s">
        <v>58</v>
      </c>
      <c r="C4" s="60"/>
    </row>
    <row r="5" spans="1:3" ht="23.45" customHeight="1" x14ac:dyDescent="0.2">
      <c r="B5" s="59" t="s">
        <v>65</v>
      </c>
      <c r="C5" s="60"/>
    </row>
    <row r="6" spans="1:3" ht="23.45" customHeight="1" x14ac:dyDescent="0.2">
      <c r="B6" s="59" t="s">
        <v>1</v>
      </c>
      <c r="C6" s="60"/>
    </row>
    <row r="7" spans="1:3" ht="23.45" customHeight="1" x14ac:dyDescent="0.2">
      <c r="B7" s="59" t="s">
        <v>95</v>
      </c>
      <c r="C7" s="60"/>
    </row>
    <row r="8" spans="1:3" ht="23.45" customHeight="1" x14ac:dyDescent="0.2">
      <c r="B8" s="59" t="s">
        <v>64</v>
      </c>
      <c r="C8" s="60"/>
    </row>
    <row r="9" spans="1:3" ht="23.45" customHeight="1" x14ac:dyDescent="0.2">
      <c r="B9" s="61" t="s">
        <v>59</v>
      </c>
      <c r="C9" s="60"/>
    </row>
    <row r="10" spans="1:3" x14ac:dyDescent="0.2">
      <c r="A10" s="64" t="s">
        <v>37</v>
      </c>
    </row>
    <row r="18" spans="2:2" x14ac:dyDescent="0.2">
      <c r="B18"/>
    </row>
    <row r="19" spans="2:2" ht="18" x14ac:dyDescent="0.25">
      <c r="B19" s="70"/>
    </row>
  </sheetData>
  <sheetProtection selectLockedCells="1" selectUnlockedCells="1"/>
  <mergeCells count="1">
    <mergeCell ref="A2:A3"/>
  </mergeCells>
  <hyperlinks>
    <hyperlink ref="B3" location="1!A1" display="1. Comércio Internacional"/>
    <hyperlink ref="B4" location="2!A1" display="2. Destinos das Saídas UE/PT"/>
    <hyperlink ref="B5" location="3!A1" display="3. Principais Destinos das Saídas"/>
    <hyperlink ref="B6" location="4!A1" display="4. Área e Produção"/>
    <hyperlink ref="B7" location="5!A1" display="5. Balanço de Mercado"/>
    <hyperlink ref="B8" location="6!A1" display="6. Produção Certificada"/>
    <hyperlink ref="B9" location="'7'!A1" display="7. Indicadores de análise do Comércio Internacional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1.5703125" style="2" customWidth="1"/>
    <col min="5" max="17" width="12.7109375" style="2" customWidth="1"/>
    <col min="18" max="16384" width="9.140625" style="2"/>
  </cols>
  <sheetData>
    <row r="1" spans="2:31" ht="29.85" customHeight="1" x14ac:dyDescent="0.2">
      <c r="B1" s="3" t="s">
        <v>44</v>
      </c>
      <c r="C1" s="3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44"/>
      <c r="Z1" s="44"/>
    </row>
    <row r="2" spans="2:31" ht="21" customHeight="1" x14ac:dyDescent="0.2">
      <c r="B2" s="4" t="s">
        <v>74</v>
      </c>
      <c r="C2" s="4" t="s">
        <v>2</v>
      </c>
      <c r="D2" s="4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>
        <v>2022</v>
      </c>
      <c r="S2" s="17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2:31" ht="15.95" customHeight="1" x14ac:dyDescent="0.2">
      <c r="B3" s="120" t="s">
        <v>75</v>
      </c>
      <c r="C3" s="119" t="s">
        <v>114</v>
      </c>
      <c r="D3" s="80" t="s">
        <v>4</v>
      </c>
      <c r="E3" s="8">
        <v>90725.751999999993</v>
      </c>
      <c r="F3" s="8">
        <v>72873.717999999993</v>
      </c>
      <c r="G3" s="8">
        <v>62813.993999999999</v>
      </c>
      <c r="H3" s="8">
        <v>81722.248000000007</v>
      </c>
      <c r="I3" s="8">
        <v>85440.217000000004</v>
      </c>
      <c r="J3" s="8">
        <v>93157.986000000004</v>
      </c>
      <c r="K3" s="8">
        <v>115702.71</v>
      </c>
      <c r="L3" s="8">
        <v>141142.82399999999</v>
      </c>
      <c r="M3" s="8">
        <v>150477.47</v>
      </c>
      <c r="N3" s="8">
        <v>114850.962</v>
      </c>
      <c r="O3" s="8">
        <v>160355.85200000001</v>
      </c>
      <c r="P3" s="8">
        <v>129085.739</v>
      </c>
      <c r="Q3" s="8">
        <v>112024.427</v>
      </c>
      <c r="S3" s="17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2:31" ht="15.95" customHeight="1" x14ac:dyDescent="0.2">
      <c r="B4" s="120"/>
      <c r="C4" s="119"/>
      <c r="D4" s="81" t="s">
        <v>5</v>
      </c>
      <c r="E4" s="8">
        <v>55811.387999999999</v>
      </c>
      <c r="F4" s="8">
        <v>54081.375</v>
      </c>
      <c r="G4" s="8">
        <v>98364.521999999997</v>
      </c>
      <c r="H4" s="8">
        <v>75522.547000000006</v>
      </c>
      <c r="I4" s="8">
        <v>94196.767999999996</v>
      </c>
      <c r="J4" s="8">
        <v>113630.51300000001</v>
      </c>
      <c r="K4" s="8">
        <v>97700.459000000003</v>
      </c>
      <c r="L4" s="8">
        <v>118410.064</v>
      </c>
      <c r="M4" s="8">
        <v>137995.223</v>
      </c>
      <c r="N4" s="8">
        <v>113836.56299999999</v>
      </c>
      <c r="O4" s="8">
        <v>161258.55900000001</v>
      </c>
      <c r="P4" s="8">
        <v>127380.70600000001</v>
      </c>
      <c r="Q4" s="8">
        <v>140191.74299999999</v>
      </c>
    </row>
    <row r="5" spans="2:31" ht="15.95" customHeight="1" x14ac:dyDescent="0.2">
      <c r="B5" s="120"/>
      <c r="C5" s="119"/>
      <c r="D5" s="82" t="s">
        <v>6</v>
      </c>
      <c r="E5" s="9">
        <f>E4-E3</f>
        <v>-34914.363999999994</v>
      </c>
      <c r="F5" s="9">
        <f t="shared" ref="F5" si="0">F4-F3</f>
        <v>-18792.342999999993</v>
      </c>
      <c r="G5" s="9">
        <f t="shared" ref="G5:H5" si="1">G4-G3</f>
        <v>35550.527999999998</v>
      </c>
      <c r="H5" s="9">
        <f t="shared" si="1"/>
        <v>-6199.7010000000009</v>
      </c>
      <c r="I5" s="9">
        <f t="shared" ref="I5:J5" si="2">I4-I3</f>
        <v>8756.5509999999922</v>
      </c>
      <c r="J5" s="9">
        <f t="shared" si="2"/>
        <v>20472.527000000002</v>
      </c>
      <c r="K5" s="9">
        <f t="shared" ref="K5:L5" si="3">K4-K3</f>
        <v>-18002.251000000004</v>
      </c>
      <c r="L5" s="9">
        <f t="shared" si="3"/>
        <v>-22732.759999999995</v>
      </c>
      <c r="M5" s="9">
        <f t="shared" ref="M5:N5" si="4">M4-M3</f>
        <v>-12482.247000000003</v>
      </c>
      <c r="N5" s="9">
        <f t="shared" si="4"/>
        <v>-1014.3990000000049</v>
      </c>
      <c r="O5" s="9">
        <f t="shared" ref="O5:P5" si="5">O4-O3</f>
        <v>902.70699999999488</v>
      </c>
      <c r="P5" s="9">
        <f t="shared" si="5"/>
        <v>-1705.0329999999958</v>
      </c>
      <c r="Q5" s="9">
        <f t="shared" ref="Q5" si="6">Q4-Q3</f>
        <v>28167.315999999992</v>
      </c>
    </row>
    <row r="6" spans="2:31" ht="15.95" customHeight="1" x14ac:dyDescent="0.2">
      <c r="B6" s="120"/>
      <c r="C6" s="119" t="s">
        <v>115</v>
      </c>
      <c r="D6" s="83" t="s">
        <v>4</v>
      </c>
      <c r="E6" s="10">
        <v>48288.078000000001</v>
      </c>
      <c r="F6" s="10">
        <v>30639.460999999999</v>
      </c>
      <c r="G6" s="10">
        <v>32944.447999999997</v>
      </c>
      <c r="H6" s="10">
        <v>43225.544000000002</v>
      </c>
      <c r="I6" s="10">
        <v>39295.559000000001</v>
      </c>
      <c r="J6" s="10">
        <v>53808.788</v>
      </c>
      <c r="K6" s="10">
        <v>66333.656000000003</v>
      </c>
      <c r="L6" s="10">
        <v>85695.459000000003</v>
      </c>
      <c r="M6" s="10">
        <v>93232.668999999994</v>
      </c>
      <c r="N6" s="10">
        <v>63005.843999999997</v>
      </c>
      <c r="O6" s="10">
        <v>120694.08</v>
      </c>
      <c r="P6" s="10">
        <v>74878.476999999999</v>
      </c>
      <c r="Q6" s="10">
        <v>72529.960999999996</v>
      </c>
    </row>
    <row r="7" spans="2:31" ht="15.95" customHeight="1" x14ac:dyDescent="0.2">
      <c r="B7" s="120"/>
      <c r="C7" s="119"/>
      <c r="D7" s="81" t="s">
        <v>5</v>
      </c>
      <c r="E7" s="7">
        <v>36876.79</v>
      </c>
      <c r="F7" s="7">
        <v>30149.920999999998</v>
      </c>
      <c r="G7" s="7">
        <v>53257.349000000002</v>
      </c>
      <c r="H7" s="7">
        <v>47191.103000000003</v>
      </c>
      <c r="I7" s="7">
        <v>54167.839</v>
      </c>
      <c r="J7" s="7">
        <v>75054.601999999999</v>
      </c>
      <c r="K7" s="7">
        <v>66110.835999999996</v>
      </c>
      <c r="L7" s="7">
        <v>86834.044999999998</v>
      </c>
      <c r="M7" s="7">
        <v>96378.888000000006</v>
      </c>
      <c r="N7" s="7">
        <v>73620.712</v>
      </c>
      <c r="O7" s="7">
        <v>128463.151</v>
      </c>
      <c r="P7" s="7">
        <v>84680.945999999996</v>
      </c>
      <c r="Q7" s="7">
        <v>99367.489000000001</v>
      </c>
    </row>
    <row r="8" spans="2:31" ht="15.95" customHeight="1" x14ac:dyDescent="0.2">
      <c r="B8" s="121"/>
      <c r="C8" s="119"/>
      <c r="D8" s="84" t="s">
        <v>6</v>
      </c>
      <c r="E8" s="11">
        <f>E7-E6</f>
        <v>-11411.288</v>
      </c>
      <c r="F8" s="11">
        <f t="shared" ref="F8" si="7">F7-F6</f>
        <v>-489.54000000000087</v>
      </c>
      <c r="G8" s="11">
        <f t="shared" ref="G8:H8" si="8">G7-G6</f>
        <v>20312.901000000005</v>
      </c>
      <c r="H8" s="11">
        <f t="shared" si="8"/>
        <v>3965.5590000000011</v>
      </c>
      <c r="I8" s="11">
        <f t="shared" ref="I8:J8" si="9">I7-I6</f>
        <v>14872.279999999999</v>
      </c>
      <c r="J8" s="11">
        <f t="shared" si="9"/>
        <v>21245.813999999998</v>
      </c>
      <c r="K8" s="11">
        <f t="shared" ref="K8:L8" si="10">K7-K6</f>
        <v>-222.82000000000698</v>
      </c>
      <c r="L8" s="11">
        <f t="shared" si="10"/>
        <v>1138.5859999999957</v>
      </c>
      <c r="M8" s="11">
        <f t="shared" ref="M8:N8" si="11">M7-M6</f>
        <v>3146.2190000000119</v>
      </c>
      <c r="N8" s="11">
        <f t="shared" si="11"/>
        <v>10614.868000000002</v>
      </c>
      <c r="O8" s="11">
        <f t="shared" ref="O8:P8" si="12">O7-O6</f>
        <v>7769.0709999999963</v>
      </c>
      <c r="P8" s="11">
        <f t="shared" si="12"/>
        <v>9802.4689999999973</v>
      </c>
      <c r="Q8" s="11">
        <f t="shared" ref="Q8" si="13">Q7-Q6</f>
        <v>26837.528000000006</v>
      </c>
    </row>
    <row r="9" spans="2:31" ht="9.9499999999999993" customHeight="1" x14ac:dyDescent="0.2">
      <c r="B9" s="85"/>
      <c r="C9" s="86"/>
      <c r="D9" s="8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2:31" ht="21.95" customHeight="1" x14ac:dyDescent="0.2">
      <c r="B10" s="122" t="s">
        <v>34</v>
      </c>
      <c r="C10" s="122"/>
      <c r="D10" s="87" t="s">
        <v>7</v>
      </c>
      <c r="E10" s="14">
        <f>E6/E3</f>
        <v>0.53224224583996838</v>
      </c>
      <c r="F10" s="14">
        <f t="shared" ref="F10" si="14">F6/F3</f>
        <v>0.42044596928621103</v>
      </c>
      <c r="G10" s="14">
        <f t="shared" ref="G10:H10" si="15">G6/G3</f>
        <v>0.52447624967137096</v>
      </c>
      <c r="H10" s="14">
        <f t="shared" si="15"/>
        <v>0.52893239060188357</v>
      </c>
      <c r="I10" s="14">
        <f t="shared" ref="I10:J10" si="16">I6/I3</f>
        <v>0.45991876401718407</v>
      </c>
      <c r="J10" s="14">
        <f t="shared" si="16"/>
        <v>0.57760789289712633</v>
      </c>
      <c r="K10" s="14">
        <f t="shared" ref="K10:L10" si="17">K6/K3</f>
        <v>0.57331116963466111</v>
      </c>
      <c r="L10" s="14">
        <f t="shared" si="17"/>
        <v>0.60715420431151357</v>
      </c>
      <c r="M10" s="14">
        <f t="shared" ref="M10:N10" si="18">M6/M3</f>
        <v>0.61957892433996931</v>
      </c>
      <c r="N10" s="14">
        <f t="shared" si="18"/>
        <v>0.54858786467979259</v>
      </c>
      <c r="O10" s="14">
        <f t="shared" ref="O10:P10" si="19">O6/O3</f>
        <v>0.7526640187724486</v>
      </c>
      <c r="P10" s="14">
        <f t="shared" si="19"/>
        <v>0.58006777185510783</v>
      </c>
      <c r="Q10" s="14">
        <f t="shared" ref="Q10" si="20">Q6/Q3</f>
        <v>0.64744773030617686</v>
      </c>
    </row>
    <row r="11" spans="2:31" ht="21.95" customHeight="1" x14ac:dyDescent="0.2">
      <c r="B11" s="123" t="s">
        <v>8</v>
      </c>
      <c r="C11" s="123"/>
      <c r="D11" s="88" t="s">
        <v>7</v>
      </c>
      <c r="E11" s="15">
        <f>E7/E4</f>
        <v>0.66073952505893607</v>
      </c>
      <c r="F11" s="15">
        <f t="shared" ref="F11" si="21">F7/F4</f>
        <v>0.55749176125791922</v>
      </c>
      <c r="G11" s="15">
        <f t="shared" ref="G11:H11" si="22">G7/G4</f>
        <v>0.54142843290592113</v>
      </c>
      <c r="H11" s="15">
        <f t="shared" si="22"/>
        <v>0.62486111597904659</v>
      </c>
      <c r="I11" s="15">
        <f t="shared" ref="I11:J11" si="23">I7/I4</f>
        <v>0.57504986795300661</v>
      </c>
      <c r="J11" s="15">
        <f t="shared" si="23"/>
        <v>0.66051450458557726</v>
      </c>
      <c r="K11" s="15">
        <f t="shared" ref="K11:L11" si="24">K7/K4</f>
        <v>0.67666863264173605</v>
      </c>
      <c r="L11" s="15">
        <f t="shared" si="24"/>
        <v>0.73333331700589233</v>
      </c>
      <c r="M11" s="15">
        <f t="shared" ref="M11:N11" si="25">M7/M4</f>
        <v>0.69842191566297918</v>
      </c>
      <c r="N11" s="15">
        <f t="shared" si="25"/>
        <v>0.64672289868765631</v>
      </c>
      <c r="O11" s="15">
        <f t="shared" ref="O11:P11" si="26">O7/O4</f>
        <v>0.79662841958050734</v>
      </c>
      <c r="P11" s="15">
        <f t="shared" si="26"/>
        <v>0.66478628246886928</v>
      </c>
      <c r="Q11" s="15">
        <f t="shared" ref="Q11" si="27">Q7/Q4</f>
        <v>0.70879701524218874</v>
      </c>
    </row>
    <row r="12" spans="2:31" ht="16.5" customHeight="1" x14ac:dyDescent="0.2">
      <c r="B12" s="62"/>
      <c r="C12" s="62"/>
      <c r="D12" s="16"/>
    </row>
    <row r="13" spans="2:31" x14ac:dyDescent="0.2">
      <c r="C13" s="17"/>
      <c r="D13" s="17"/>
    </row>
    <row r="14" spans="2:31" x14ac:dyDescent="0.2">
      <c r="C14" s="17"/>
      <c r="D14" s="17"/>
      <c r="O14" s="13" t="s">
        <v>9</v>
      </c>
    </row>
    <row r="15" spans="2:31" x14ac:dyDescent="0.2">
      <c r="C15" s="17"/>
      <c r="D15" s="17"/>
    </row>
    <row r="16" spans="2:31" x14ac:dyDescent="0.2">
      <c r="C16" s="17"/>
      <c r="D16" s="17"/>
    </row>
    <row r="17" spans="3:17" x14ac:dyDescent="0.2">
      <c r="C17" s="17"/>
    </row>
    <row r="20" spans="3:17" x14ac:dyDescent="0.2">
      <c r="C20" s="17"/>
      <c r="D20" s="17"/>
      <c r="I20" s="18"/>
      <c r="J20" s="18"/>
      <c r="P20" s="18"/>
      <c r="Q20" s="18"/>
    </row>
    <row r="21" spans="3:17" x14ac:dyDescent="0.2">
      <c r="C21" s="17"/>
      <c r="D21" s="17"/>
      <c r="I21" s="18"/>
      <c r="J21" s="18"/>
      <c r="P21" s="18"/>
      <c r="Q21" s="18"/>
    </row>
    <row r="22" spans="3:17" x14ac:dyDescent="0.2">
      <c r="I22" s="18"/>
      <c r="J22" s="18"/>
      <c r="P22" s="18"/>
      <c r="Q22" s="18"/>
    </row>
    <row r="23" spans="3:17" x14ac:dyDescent="0.2">
      <c r="C23" s="17"/>
      <c r="D23" s="17"/>
      <c r="I23" s="18"/>
      <c r="J23" s="18"/>
      <c r="P23" s="18"/>
      <c r="Q23" s="18"/>
    </row>
    <row r="24" spans="3:17" x14ac:dyDescent="0.2">
      <c r="C24" s="17"/>
      <c r="D24" s="17"/>
      <c r="I24" s="18"/>
      <c r="J24" s="18"/>
    </row>
    <row r="25" spans="3:17" x14ac:dyDescent="0.2">
      <c r="C25" s="17"/>
      <c r="D25" s="17"/>
      <c r="I25" s="18"/>
      <c r="J25" s="18"/>
      <c r="P25" s="18"/>
      <c r="Q25" s="18"/>
    </row>
    <row r="26" spans="3:17" x14ac:dyDescent="0.2">
      <c r="C26" s="17"/>
      <c r="D26" s="17"/>
      <c r="I26" s="18"/>
      <c r="J26" s="18"/>
      <c r="P26" s="18"/>
      <c r="Q26" s="18"/>
    </row>
    <row r="27" spans="3:17" x14ac:dyDescent="0.2">
      <c r="C27" s="17"/>
      <c r="D27" s="17"/>
      <c r="I27" s="18"/>
      <c r="J27" s="18"/>
    </row>
    <row r="28" spans="3:17" x14ac:dyDescent="0.2">
      <c r="C28" s="17"/>
      <c r="D28" s="17"/>
      <c r="I28" s="18"/>
      <c r="J28" s="18"/>
    </row>
    <row r="29" spans="3:17" x14ac:dyDescent="0.2">
      <c r="C29" s="17"/>
      <c r="D29" s="17"/>
      <c r="I29" s="18"/>
      <c r="J29" s="18"/>
    </row>
    <row r="30" spans="3:17" x14ac:dyDescent="0.2">
      <c r="C30" s="17"/>
      <c r="D30" s="17"/>
      <c r="I30" s="18"/>
      <c r="J30" s="18"/>
    </row>
    <row r="31" spans="3:17" x14ac:dyDescent="0.2">
      <c r="C31" s="17"/>
      <c r="D31" s="17"/>
      <c r="I31" s="18"/>
      <c r="J31" s="18"/>
    </row>
    <row r="32" spans="3:17" x14ac:dyDescent="0.2">
      <c r="I32" s="18"/>
      <c r="J32" s="18"/>
    </row>
    <row r="33" spans="9:10" x14ac:dyDescent="0.2">
      <c r="I33" s="18"/>
      <c r="J33" s="18"/>
    </row>
    <row r="34" spans="9:10" x14ac:dyDescent="0.2">
      <c r="I34" s="18"/>
      <c r="J34" s="18"/>
    </row>
    <row r="35" spans="9:10" x14ac:dyDescent="0.2">
      <c r="I35" s="18"/>
      <c r="J35" s="18"/>
    </row>
  </sheetData>
  <sheetProtection selectLockedCells="1" selectUnlockedCells="1"/>
  <sortState ref="R4:U9">
    <sortCondition ref="S4:S9"/>
  </sortState>
  <mergeCells count="5">
    <mergeCell ref="C3:C5"/>
    <mergeCell ref="C6:C8"/>
    <mergeCell ref="B3:B8"/>
    <mergeCell ref="B10:C10"/>
    <mergeCell ref="B11:C11"/>
  </mergeCells>
  <hyperlinks>
    <hyperlink ref="O14" location="ÍNDICE!A1" display="Voltar ao índice"/>
  </hyperlinks>
  <pageMargins left="0.62992125984251968" right="0.43307086614173229" top="0.98425196850393704" bottom="0.98425196850393704" header="0.51181102362204722" footer="0.51181102362204722"/>
  <pageSetup paperSize="9" scale="5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8" width="9.140625" style="2"/>
    <col min="19" max="19" width="12.140625" style="2" bestFit="1" customWidth="1"/>
    <col min="20" max="20" width="11.140625" style="2" bestFit="1" customWidth="1"/>
    <col min="21" max="16384" width="9.140625" style="2"/>
  </cols>
  <sheetData>
    <row r="1" spans="2:17" ht="29.85" customHeight="1" x14ac:dyDescent="0.2">
      <c r="B1" s="3" t="s">
        <v>45</v>
      </c>
      <c r="C1" s="3"/>
    </row>
    <row r="2" spans="2:17" ht="21.75" customHeight="1" x14ac:dyDescent="0.2">
      <c r="B2" s="4" t="s">
        <v>74</v>
      </c>
      <c r="C2" s="1" t="s">
        <v>2</v>
      </c>
      <c r="D2" s="1" t="s">
        <v>3</v>
      </c>
      <c r="E2" s="68">
        <v>2010</v>
      </c>
      <c r="F2" s="68">
        <v>2011</v>
      </c>
      <c r="G2" s="68">
        <v>2012</v>
      </c>
      <c r="H2" s="68">
        <v>2013</v>
      </c>
      <c r="I2" s="68">
        <v>2014</v>
      </c>
      <c r="J2" s="68">
        <v>2015</v>
      </c>
      <c r="K2" s="68">
        <v>2016</v>
      </c>
      <c r="L2" s="68">
        <v>2017</v>
      </c>
      <c r="M2" s="68">
        <v>2018</v>
      </c>
      <c r="N2" s="68">
        <v>2019</v>
      </c>
      <c r="O2" s="68">
        <v>2020</v>
      </c>
      <c r="P2" s="68">
        <v>2021</v>
      </c>
      <c r="Q2" s="68">
        <v>2022</v>
      </c>
    </row>
    <row r="3" spans="2:17" ht="18" customHeight="1" x14ac:dyDescent="0.2">
      <c r="B3" s="120" t="s">
        <v>75</v>
      </c>
      <c r="C3" s="124" t="s">
        <v>116</v>
      </c>
      <c r="D3" s="89" t="s">
        <v>76</v>
      </c>
      <c r="E3" s="8">
        <v>54714.245999999999</v>
      </c>
      <c r="F3" s="8">
        <v>52574.116000000002</v>
      </c>
      <c r="G3" s="8">
        <v>96432.712</v>
      </c>
      <c r="H3" s="8">
        <v>73479.027000000002</v>
      </c>
      <c r="I3" s="8">
        <v>91301.462</v>
      </c>
      <c r="J3" s="8">
        <v>110608.889</v>
      </c>
      <c r="K3" s="8">
        <v>95215.66</v>
      </c>
      <c r="L3" s="8">
        <v>114972.95600000001</v>
      </c>
      <c r="M3" s="8">
        <v>135541.228</v>
      </c>
      <c r="N3" s="8">
        <v>110946.356</v>
      </c>
      <c r="O3" s="8">
        <v>157849.296</v>
      </c>
      <c r="P3" s="8">
        <v>124642.886</v>
      </c>
      <c r="Q3" s="8">
        <v>136191.51</v>
      </c>
    </row>
    <row r="4" spans="2:17" ht="18" customHeight="1" x14ac:dyDescent="0.2">
      <c r="B4" s="120"/>
      <c r="C4" s="124"/>
      <c r="D4" s="89" t="s">
        <v>10</v>
      </c>
      <c r="E4" s="8">
        <v>1097.1420000000001</v>
      </c>
      <c r="F4" s="8">
        <v>1507.259</v>
      </c>
      <c r="G4" s="8">
        <v>1931.81</v>
      </c>
      <c r="H4" s="8">
        <v>2043.52</v>
      </c>
      <c r="I4" s="8">
        <v>2895.306</v>
      </c>
      <c r="J4" s="8">
        <v>3021.6239999999998</v>
      </c>
      <c r="K4" s="8">
        <v>2484.799</v>
      </c>
      <c r="L4" s="8">
        <v>3437.1080000000002</v>
      </c>
      <c r="M4" s="8">
        <v>2453.9949999999999</v>
      </c>
      <c r="N4" s="8">
        <v>2890.2069999999999</v>
      </c>
      <c r="O4" s="8">
        <v>3409.2629999999999</v>
      </c>
      <c r="P4" s="8">
        <v>2737.82</v>
      </c>
      <c r="Q4" s="8">
        <v>4000.2330000000002</v>
      </c>
    </row>
    <row r="5" spans="2:17" ht="18" customHeight="1" x14ac:dyDescent="0.2">
      <c r="B5" s="120"/>
      <c r="C5" s="124"/>
      <c r="D5" s="90" t="s">
        <v>11</v>
      </c>
      <c r="E5" s="19">
        <f>SUM(E3:E4)</f>
        <v>55811.387999999999</v>
      </c>
      <c r="F5" s="19">
        <f t="shared" ref="F5" si="0">SUM(F3:F4)</f>
        <v>54081.375</v>
      </c>
      <c r="G5" s="19">
        <f t="shared" ref="G5:H5" si="1">SUM(G3:G4)</f>
        <v>98364.521999999997</v>
      </c>
      <c r="H5" s="19">
        <f t="shared" si="1"/>
        <v>75522.547000000006</v>
      </c>
      <c r="I5" s="19">
        <f t="shared" ref="I5:J5" si="2">SUM(I3:I4)</f>
        <v>94196.767999999996</v>
      </c>
      <c r="J5" s="19">
        <f t="shared" si="2"/>
        <v>113630.51299999999</v>
      </c>
      <c r="K5" s="19">
        <f t="shared" ref="K5:L5" si="3">SUM(K3:K4)</f>
        <v>97700.459000000003</v>
      </c>
      <c r="L5" s="19">
        <f t="shared" si="3"/>
        <v>118410.06400000001</v>
      </c>
      <c r="M5" s="19">
        <f t="shared" ref="M5:N5" si="4">SUM(M3:M4)</f>
        <v>137995.223</v>
      </c>
      <c r="N5" s="19">
        <f t="shared" si="4"/>
        <v>113836.56299999999</v>
      </c>
      <c r="O5" s="19">
        <f t="shared" ref="O5:P5" si="5">SUM(O3:O4)</f>
        <v>161258.55900000001</v>
      </c>
      <c r="P5" s="19">
        <f t="shared" si="5"/>
        <v>127380.70600000001</v>
      </c>
      <c r="Q5" s="19">
        <f t="shared" ref="Q5" si="6">SUM(Q3:Q4)</f>
        <v>140191.74300000002</v>
      </c>
    </row>
    <row r="6" spans="2:17" ht="18" customHeight="1" x14ac:dyDescent="0.2">
      <c r="B6" s="120"/>
      <c r="C6" s="125" t="s">
        <v>117</v>
      </c>
      <c r="D6" s="91" t="s">
        <v>76</v>
      </c>
      <c r="E6" s="10">
        <v>36164.548000000003</v>
      </c>
      <c r="F6" s="10">
        <v>29291.332999999999</v>
      </c>
      <c r="G6" s="10">
        <v>52230.908000000003</v>
      </c>
      <c r="H6" s="10">
        <v>45936.137000000002</v>
      </c>
      <c r="I6" s="10">
        <v>52577.351999999999</v>
      </c>
      <c r="J6" s="10">
        <v>73209.990000000005</v>
      </c>
      <c r="K6" s="10">
        <v>64257.392</v>
      </c>
      <c r="L6" s="10">
        <v>84371.362999999998</v>
      </c>
      <c r="M6" s="10">
        <v>94444.838000000003</v>
      </c>
      <c r="N6" s="10">
        <v>71754.869000000006</v>
      </c>
      <c r="O6" s="10">
        <v>125726.59</v>
      </c>
      <c r="P6" s="10">
        <v>82528.175000000003</v>
      </c>
      <c r="Q6" s="10">
        <v>96154.596999999994</v>
      </c>
    </row>
    <row r="7" spans="2:17" ht="18" customHeight="1" x14ac:dyDescent="0.2">
      <c r="B7" s="120"/>
      <c r="C7" s="125"/>
      <c r="D7" s="89" t="s">
        <v>10</v>
      </c>
      <c r="E7" s="8">
        <v>712.24199999999996</v>
      </c>
      <c r="F7" s="8">
        <v>858.58799999999997</v>
      </c>
      <c r="G7" s="8">
        <v>1026.441</v>
      </c>
      <c r="H7" s="8">
        <v>1254.9659999999999</v>
      </c>
      <c r="I7" s="8">
        <v>1590.4870000000001</v>
      </c>
      <c r="J7" s="8">
        <v>1844.6120000000001</v>
      </c>
      <c r="K7" s="8">
        <v>1853.444</v>
      </c>
      <c r="L7" s="8">
        <v>2462.6819999999998</v>
      </c>
      <c r="M7" s="8">
        <v>1934.05</v>
      </c>
      <c r="N7" s="8">
        <v>1865.8430000000001</v>
      </c>
      <c r="O7" s="8">
        <v>2736.5610000000001</v>
      </c>
      <c r="P7" s="8">
        <v>2152.7710000000002</v>
      </c>
      <c r="Q7" s="8">
        <v>3212.8919999999998</v>
      </c>
    </row>
    <row r="8" spans="2:17" ht="18" customHeight="1" x14ac:dyDescent="0.2">
      <c r="B8" s="121"/>
      <c r="C8" s="125"/>
      <c r="D8" s="92" t="s">
        <v>11</v>
      </c>
      <c r="E8" s="20">
        <f>SUM(E6:E7)</f>
        <v>36876.79</v>
      </c>
      <c r="F8" s="20">
        <f t="shared" ref="F8" si="7">SUM(F6:F7)</f>
        <v>30149.920999999998</v>
      </c>
      <c r="G8" s="20">
        <f t="shared" ref="G8:H8" si="8">SUM(G6:G7)</f>
        <v>53257.349000000002</v>
      </c>
      <c r="H8" s="20">
        <f t="shared" si="8"/>
        <v>47191.103000000003</v>
      </c>
      <c r="I8" s="20">
        <f t="shared" ref="I8:J8" si="9">SUM(I6:I7)</f>
        <v>54167.839</v>
      </c>
      <c r="J8" s="20">
        <f t="shared" si="9"/>
        <v>75054.601999999999</v>
      </c>
      <c r="K8" s="20">
        <f t="shared" ref="K8:L8" si="10">SUM(K6:K7)</f>
        <v>66110.835999999996</v>
      </c>
      <c r="L8" s="20">
        <f t="shared" si="10"/>
        <v>86834.044999999998</v>
      </c>
      <c r="M8" s="20">
        <f t="shared" ref="M8:N8" si="11">SUM(M6:M7)</f>
        <v>96378.888000000006</v>
      </c>
      <c r="N8" s="20">
        <f t="shared" si="11"/>
        <v>73620.712</v>
      </c>
      <c r="O8" s="20">
        <f t="shared" ref="O8:P8" si="12">SUM(O6:O7)</f>
        <v>128463.151</v>
      </c>
      <c r="P8" s="20">
        <f t="shared" si="12"/>
        <v>84680.945999999996</v>
      </c>
      <c r="Q8" s="20">
        <f t="shared" ref="Q8" si="13">SUM(Q6:Q7)</f>
        <v>99367.489000000001</v>
      </c>
    </row>
    <row r="9" spans="2:17" x14ac:dyDescent="0.2">
      <c r="B9" s="62"/>
      <c r="C9" s="62"/>
    </row>
    <row r="12" spans="2:17" x14ac:dyDescent="0.2">
      <c r="D12" s="22"/>
      <c r="P12" s="21" t="s">
        <v>9</v>
      </c>
    </row>
    <row r="13" spans="2:17" x14ac:dyDescent="0.2">
      <c r="D13" s="22"/>
    </row>
    <row r="14" spans="2:17" x14ac:dyDescent="0.2">
      <c r="D14" s="22"/>
    </row>
    <row r="15" spans="2:17" x14ac:dyDescent="0.2">
      <c r="D15" s="22"/>
    </row>
    <row r="16" spans="2:17" x14ac:dyDescent="0.2">
      <c r="D16" s="22"/>
    </row>
    <row r="17" spans="4:20" x14ac:dyDescent="0.2">
      <c r="D17" s="22"/>
      <c r="L17" s="18"/>
      <c r="M17" s="18"/>
    </row>
    <row r="18" spans="4:20" x14ac:dyDescent="0.2">
      <c r="D18" s="22"/>
      <c r="H18" s="18"/>
      <c r="I18" s="18"/>
      <c r="L18" s="18"/>
      <c r="M18" s="18"/>
    </row>
    <row r="19" spans="4:20" x14ac:dyDescent="0.2">
      <c r="D19" s="22"/>
      <c r="H19" s="18"/>
      <c r="I19" s="18"/>
      <c r="S19" s="18"/>
      <c r="T19" s="18"/>
    </row>
    <row r="20" spans="4:20" x14ac:dyDescent="0.2">
      <c r="D20" s="22"/>
      <c r="H20" s="18"/>
      <c r="I20" s="18"/>
      <c r="S20" s="18"/>
      <c r="T20" s="18"/>
    </row>
    <row r="21" spans="4:20" x14ac:dyDescent="0.2">
      <c r="D21" s="22"/>
      <c r="H21" s="18"/>
      <c r="I21" s="18"/>
      <c r="S21" s="18"/>
      <c r="T21" s="18"/>
    </row>
    <row r="22" spans="4:20" x14ac:dyDescent="0.2">
      <c r="H22" s="18"/>
      <c r="I22" s="18"/>
      <c r="S22" s="18"/>
      <c r="T22" s="18"/>
    </row>
    <row r="23" spans="4:20" x14ac:dyDescent="0.2">
      <c r="D23" s="22"/>
      <c r="H23" s="18"/>
      <c r="I23" s="18"/>
      <c r="S23" s="18"/>
      <c r="T23" s="18"/>
    </row>
    <row r="24" spans="4:20" x14ac:dyDescent="0.2">
      <c r="D24" s="22"/>
      <c r="H24" s="18"/>
      <c r="I24" s="18"/>
      <c r="S24" s="18"/>
      <c r="T24" s="18"/>
    </row>
    <row r="25" spans="4:20" x14ac:dyDescent="0.2">
      <c r="D25" s="22"/>
      <c r="H25" s="18"/>
      <c r="I25" s="18"/>
      <c r="S25" s="18"/>
      <c r="T25" s="18"/>
    </row>
    <row r="26" spans="4:20" x14ac:dyDescent="0.2">
      <c r="D26" s="22"/>
      <c r="H26" s="18"/>
      <c r="I26" s="18"/>
      <c r="S26" s="18"/>
      <c r="T26" s="18"/>
    </row>
    <row r="27" spans="4:20" x14ac:dyDescent="0.2">
      <c r="D27" s="22"/>
      <c r="H27" s="18"/>
      <c r="I27" s="18"/>
      <c r="S27" s="18"/>
      <c r="T27" s="18"/>
    </row>
    <row r="28" spans="4:20" x14ac:dyDescent="0.2">
      <c r="D28" s="22"/>
      <c r="H28" s="18"/>
      <c r="I28" s="18"/>
      <c r="S28" s="18"/>
      <c r="T28" s="18"/>
    </row>
    <row r="29" spans="4:20" x14ac:dyDescent="0.2">
      <c r="D29" s="22"/>
      <c r="H29" s="18"/>
      <c r="I29" s="18"/>
    </row>
    <row r="30" spans="4:20" x14ac:dyDescent="0.2">
      <c r="D30" s="22"/>
      <c r="H30" s="18"/>
      <c r="I30" s="18"/>
    </row>
    <row r="32" spans="4:20" x14ac:dyDescent="0.2">
      <c r="Q32" s="28"/>
    </row>
    <row r="33" spans="5:17" x14ac:dyDescent="0.2"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5:17" x14ac:dyDescent="0.2"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</sheetData>
  <sheetProtection selectLockedCells="1" selectUnlockedCells="1"/>
  <mergeCells count="3">
    <mergeCell ref="C3:C5"/>
    <mergeCell ref="C6:C8"/>
    <mergeCell ref="B3:B8"/>
  </mergeCells>
  <hyperlinks>
    <hyperlink ref="P12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E5:I5 J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1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23.42578125" style="2" customWidth="1"/>
    <col min="3" max="3" width="12.42578125" style="2" customWidth="1"/>
    <col min="4" max="4" width="11.7109375" style="2" customWidth="1"/>
    <col min="5" max="5" width="7.42578125" style="2" customWidth="1"/>
    <col min="6" max="6" width="31.140625" style="2" customWidth="1"/>
    <col min="7" max="7" width="12.42578125" style="2" customWidth="1"/>
    <col min="8" max="8" width="11.7109375" style="2" customWidth="1"/>
    <col min="9" max="13" width="9.140625" style="2"/>
    <col min="14" max="14" width="12.85546875" style="2" customWidth="1"/>
    <col min="15" max="16384" width="9.140625" style="2"/>
  </cols>
  <sheetData>
    <row r="1" spans="2:18" ht="30" customHeight="1" x14ac:dyDescent="0.2">
      <c r="B1" s="3" t="s">
        <v>46</v>
      </c>
      <c r="F1" s="23"/>
    </row>
    <row r="2" spans="2:18" ht="20.100000000000001" customHeight="1" x14ac:dyDescent="0.2">
      <c r="B2" s="40">
        <v>2021</v>
      </c>
      <c r="F2" s="40">
        <v>2022</v>
      </c>
      <c r="J2" s="33"/>
      <c r="K2" s="33"/>
    </row>
    <row r="3" spans="2:18" ht="30" customHeight="1" x14ac:dyDescent="0.2">
      <c r="B3" s="6"/>
      <c r="C3" s="24" t="s">
        <v>39</v>
      </c>
      <c r="D3" s="24" t="s">
        <v>12</v>
      </c>
      <c r="E3" s="25"/>
      <c r="F3" s="6"/>
      <c r="G3" s="24" t="s">
        <v>39</v>
      </c>
      <c r="H3" s="24" t="s">
        <v>12</v>
      </c>
      <c r="J3" s="33"/>
      <c r="K3" s="33"/>
    </row>
    <row r="4" spans="2:18" ht="15.95" customHeight="1" x14ac:dyDescent="0.2">
      <c r="B4" s="26" t="s">
        <v>13</v>
      </c>
      <c r="C4" s="8">
        <v>90176.775999999998</v>
      </c>
      <c r="D4" s="8">
        <v>55899.989000000001</v>
      </c>
      <c r="F4" s="26" t="s">
        <v>13</v>
      </c>
      <c r="G4" s="8">
        <v>96730.828999999998</v>
      </c>
      <c r="H4" s="8">
        <v>65044.659</v>
      </c>
      <c r="J4" s="33"/>
      <c r="K4" s="33"/>
      <c r="L4" s="79"/>
      <c r="O4" s="18"/>
      <c r="P4" s="18"/>
    </row>
    <row r="5" spans="2:18" ht="15.95" customHeight="1" x14ac:dyDescent="0.2">
      <c r="B5" s="27" t="s">
        <v>15</v>
      </c>
      <c r="C5" s="19">
        <v>25531.456999999999</v>
      </c>
      <c r="D5" s="19">
        <v>19423.855</v>
      </c>
      <c r="F5" s="27" t="s">
        <v>15</v>
      </c>
      <c r="G5" s="19">
        <v>31119.300999999999</v>
      </c>
      <c r="H5" s="19">
        <v>24096.799999999999</v>
      </c>
      <c r="J5" s="33"/>
      <c r="K5" s="65"/>
      <c r="L5" s="28"/>
      <c r="O5" s="18"/>
      <c r="P5" s="18"/>
      <c r="Q5" s="18"/>
      <c r="R5" s="18"/>
    </row>
    <row r="6" spans="2:18" ht="15.95" customHeight="1" x14ac:dyDescent="0.2">
      <c r="B6" s="26" t="s">
        <v>49</v>
      </c>
      <c r="C6" s="8">
        <v>3398.511</v>
      </c>
      <c r="D6" s="8">
        <v>2683.5720000000001</v>
      </c>
      <c r="F6" s="26" t="s">
        <v>17</v>
      </c>
      <c r="G6" s="8">
        <v>2837.89</v>
      </c>
      <c r="H6" s="8">
        <v>2807.116</v>
      </c>
      <c r="J6" s="33"/>
      <c r="K6" s="65"/>
      <c r="O6" s="18"/>
      <c r="P6" s="18"/>
      <c r="Q6" s="18"/>
      <c r="R6" s="18"/>
    </row>
    <row r="7" spans="2:18" ht="15.95" customHeight="1" x14ac:dyDescent="0.2">
      <c r="B7" s="27" t="s">
        <v>17</v>
      </c>
      <c r="C7" s="19">
        <v>2321.384</v>
      </c>
      <c r="D7" s="19">
        <v>2087.1680000000001</v>
      </c>
      <c r="F7" s="27" t="s">
        <v>49</v>
      </c>
      <c r="G7" s="19">
        <v>2999.8710000000001</v>
      </c>
      <c r="H7" s="19">
        <v>2344.6950000000002</v>
      </c>
      <c r="J7" s="33"/>
      <c r="K7" s="65"/>
      <c r="L7" s="28"/>
      <c r="O7" s="18"/>
      <c r="P7" s="18"/>
      <c r="Q7" s="18"/>
      <c r="R7" s="18"/>
    </row>
    <row r="8" spans="2:18" ht="15.95" customHeight="1" x14ac:dyDescent="0.2">
      <c r="B8" s="26" t="s">
        <v>16</v>
      </c>
      <c r="C8" s="8">
        <v>2044.6030000000001</v>
      </c>
      <c r="D8" s="8">
        <v>1531.1880000000001</v>
      </c>
      <c r="F8" s="26" t="s">
        <v>16</v>
      </c>
      <c r="G8" s="8">
        <v>2248.0610000000001</v>
      </c>
      <c r="H8" s="8">
        <v>1801.9</v>
      </c>
      <c r="J8" s="33"/>
      <c r="K8" s="65"/>
      <c r="O8" s="18"/>
      <c r="P8" s="18"/>
      <c r="Q8" s="18"/>
      <c r="R8" s="18"/>
    </row>
    <row r="9" spans="2:18" ht="15.95" customHeight="1" x14ac:dyDescent="0.2">
      <c r="B9" s="27" t="s">
        <v>14</v>
      </c>
      <c r="C9" s="19">
        <v>870.61800000000005</v>
      </c>
      <c r="D9" s="19">
        <v>659.43399999999997</v>
      </c>
      <c r="F9" s="27" t="s">
        <v>96</v>
      </c>
      <c r="G9" s="19">
        <v>564.02099999999996</v>
      </c>
      <c r="H9" s="19">
        <v>544.60900000000004</v>
      </c>
      <c r="J9" s="33"/>
      <c r="K9" s="65"/>
      <c r="L9" s="28"/>
      <c r="O9" s="18"/>
      <c r="P9" s="18"/>
      <c r="Q9" s="18"/>
      <c r="R9" s="18"/>
    </row>
    <row r="10" spans="2:18" ht="15.95" customHeight="1" x14ac:dyDescent="0.2">
      <c r="B10" s="26" t="s">
        <v>50</v>
      </c>
      <c r="C10" s="8">
        <v>999.82</v>
      </c>
      <c r="D10" s="8">
        <v>566.10699999999997</v>
      </c>
      <c r="F10" s="26" t="s">
        <v>50</v>
      </c>
      <c r="G10" s="8">
        <v>829.55700000000002</v>
      </c>
      <c r="H10" s="8">
        <v>513.96299999999997</v>
      </c>
      <c r="J10" s="33"/>
      <c r="K10" s="65"/>
      <c r="L10" s="28"/>
      <c r="O10" s="18"/>
      <c r="P10" s="18"/>
      <c r="Q10" s="18"/>
      <c r="R10" s="18"/>
    </row>
    <row r="11" spans="2:18" ht="15.95" customHeight="1" x14ac:dyDescent="0.2">
      <c r="B11" s="27" t="s">
        <v>96</v>
      </c>
      <c r="C11" s="19">
        <v>417.33100000000002</v>
      </c>
      <c r="D11" s="19">
        <v>411.142</v>
      </c>
      <c r="F11" s="27" t="s">
        <v>122</v>
      </c>
      <c r="G11" s="19">
        <v>828.57399999999996</v>
      </c>
      <c r="H11" s="19">
        <v>475.49799999999999</v>
      </c>
      <c r="J11" s="33"/>
      <c r="K11" s="65"/>
      <c r="O11" s="18"/>
      <c r="P11" s="18"/>
      <c r="Q11" s="18"/>
      <c r="R11" s="18"/>
    </row>
    <row r="12" spans="2:18" ht="15.95" customHeight="1" x14ac:dyDescent="0.2">
      <c r="B12" s="26" t="s">
        <v>66</v>
      </c>
      <c r="C12" s="8">
        <v>280.77499999999998</v>
      </c>
      <c r="D12" s="8">
        <v>264.41300000000001</v>
      </c>
      <c r="F12" s="26" t="s">
        <v>14</v>
      </c>
      <c r="G12" s="8">
        <v>668.09799999999996</v>
      </c>
      <c r="H12" s="8">
        <v>460.82900000000001</v>
      </c>
      <c r="J12" s="33"/>
      <c r="K12" s="65"/>
      <c r="L12" s="28"/>
      <c r="O12" s="18"/>
      <c r="P12" s="18"/>
      <c r="Q12" s="18"/>
      <c r="R12" s="18"/>
    </row>
    <row r="13" spans="2:18" ht="15.95" customHeight="1" x14ac:dyDescent="0.2">
      <c r="B13" s="27" t="s">
        <v>100</v>
      </c>
      <c r="C13" s="19">
        <v>201.33099999999999</v>
      </c>
      <c r="D13" s="19">
        <v>200.21899999999999</v>
      </c>
      <c r="F13" s="27" t="s">
        <v>99</v>
      </c>
      <c r="G13" s="19">
        <v>492.32400000000001</v>
      </c>
      <c r="H13" s="19">
        <v>404.12099999999998</v>
      </c>
      <c r="J13" s="33"/>
      <c r="K13" s="65"/>
      <c r="L13" s="28"/>
      <c r="O13" s="18"/>
      <c r="P13" s="18"/>
      <c r="Q13" s="18"/>
      <c r="R13" s="18"/>
    </row>
    <row r="14" spans="2:18" ht="15.95" customHeight="1" x14ac:dyDescent="0.2">
      <c r="B14" s="26" t="s">
        <v>86</v>
      </c>
      <c r="C14" s="8">
        <v>166.37200000000001</v>
      </c>
      <c r="D14" s="8">
        <v>195.17500000000001</v>
      </c>
      <c r="F14" s="26" t="s">
        <v>66</v>
      </c>
      <c r="G14" s="8">
        <v>334.40699999999998</v>
      </c>
      <c r="H14" s="8">
        <v>319.37599999999998</v>
      </c>
      <c r="J14" s="33"/>
      <c r="K14" s="65"/>
      <c r="O14" s="18"/>
      <c r="P14" s="18"/>
      <c r="Q14" s="18"/>
      <c r="R14" s="18"/>
    </row>
    <row r="15" spans="2:18" ht="15.95" customHeight="1" x14ac:dyDescent="0.2">
      <c r="B15" s="27" t="s">
        <v>99</v>
      </c>
      <c r="C15" s="19">
        <v>194.559</v>
      </c>
      <c r="D15" s="19">
        <v>194.935</v>
      </c>
      <c r="F15" s="27" t="s">
        <v>121</v>
      </c>
      <c r="G15" s="19">
        <v>174.12</v>
      </c>
      <c r="H15" s="19">
        <v>151.42500000000001</v>
      </c>
      <c r="J15" s="33"/>
      <c r="K15" s="65"/>
      <c r="L15" s="28"/>
      <c r="O15" s="18"/>
      <c r="P15" s="18"/>
      <c r="Q15" s="18"/>
      <c r="R15" s="18"/>
    </row>
    <row r="16" spans="2:18" ht="15.95" customHeight="1" x14ac:dyDescent="0.2">
      <c r="B16" s="26" t="s">
        <v>38</v>
      </c>
      <c r="C16" s="7">
        <f>C17-SUM(C4:C15)</f>
        <v>777.16900000000896</v>
      </c>
      <c r="D16" s="7">
        <f>D17-SUM(D4:D15)</f>
        <v>563.74900000002526</v>
      </c>
      <c r="F16" s="26" t="s">
        <v>38</v>
      </c>
      <c r="G16" s="7">
        <f>G17-SUM(G4:G15)</f>
        <v>364.69000000000233</v>
      </c>
      <c r="H16" s="7">
        <f>H17-SUM(H4:H15)</f>
        <v>402.49799999999232</v>
      </c>
      <c r="J16" s="33"/>
      <c r="K16" s="65"/>
      <c r="O16" s="18"/>
      <c r="P16" s="18"/>
      <c r="Q16" s="18"/>
      <c r="R16" s="18"/>
    </row>
    <row r="17" spans="2:18" ht="20.100000000000001" customHeight="1" x14ac:dyDescent="0.2">
      <c r="B17" s="63" t="s">
        <v>11</v>
      </c>
      <c r="C17" s="67">
        <v>127380.70600000002</v>
      </c>
      <c r="D17" s="67">
        <v>84680.946000000025</v>
      </c>
      <c r="F17" s="63" t="s">
        <v>11</v>
      </c>
      <c r="G17" s="67">
        <v>140191.74299999999</v>
      </c>
      <c r="H17" s="67">
        <v>99367.489000000001</v>
      </c>
      <c r="J17" s="33"/>
      <c r="K17" s="78"/>
      <c r="L17" s="28"/>
      <c r="O17" s="18"/>
      <c r="P17" s="18"/>
      <c r="Q17" s="18"/>
      <c r="R17" s="18"/>
    </row>
    <row r="18" spans="2:18" x14ac:dyDescent="0.2">
      <c r="J18" s="71"/>
      <c r="K18" s="78"/>
      <c r="L18" s="28"/>
      <c r="O18" s="18"/>
      <c r="P18" s="18"/>
      <c r="Q18" s="18"/>
      <c r="R18" s="18"/>
    </row>
    <row r="19" spans="2:18" ht="10.5" customHeight="1" x14ac:dyDescent="0.2">
      <c r="G19" s="13" t="s">
        <v>9</v>
      </c>
      <c r="J19" s="71"/>
      <c r="K19" s="78"/>
      <c r="O19" s="18"/>
      <c r="P19" s="18"/>
      <c r="Q19" s="18"/>
      <c r="R19" s="18"/>
    </row>
    <row r="20" spans="2:18" ht="30" customHeight="1" x14ac:dyDescent="0.2">
      <c r="B20" s="3" t="s">
        <v>73</v>
      </c>
      <c r="F20" s="23"/>
      <c r="I20"/>
      <c r="L20" s="79"/>
      <c r="O20" s="18"/>
      <c r="P20" s="18"/>
      <c r="Q20" s="18"/>
    </row>
    <row r="21" spans="2:18" ht="20.100000000000001" customHeight="1" x14ac:dyDescent="0.2">
      <c r="B21" s="40">
        <v>2021</v>
      </c>
      <c r="F21" s="40">
        <v>2022</v>
      </c>
      <c r="I21"/>
      <c r="L21" s="79"/>
      <c r="O21" s="18"/>
      <c r="P21" s="18"/>
      <c r="Q21" s="18"/>
      <c r="R21" s="18"/>
    </row>
    <row r="22" spans="2:18" ht="30" customHeight="1" x14ac:dyDescent="0.2">
      <c r="B22" s="6"/>
      <c r="C22" s="24" t="s">
        <v>39</v>
      </c>
      <c r="D22" s="24" t="s">
        <v>12</v>
      </c>
      <c r="E22" s="25"/>
      <c r="F22" s="6"/>
      <c r="G22" s="24" t="s">
        <v>39</v>
      </c>
      <c r="H22" s="24" t="s">
        <v>12</v>
      </c>
      <c r="I22"/>
      <c r="J22" s="66"/>
      <c r="K22" s="78"/>
      <c r="O22" s="18"/>
      <c r="P22" s="18"/>
      <c r="Q22" s="18"/>
      <c r="R22" s="18"/>
    </row>
    <row r="23" spans="2:18" ht="15.95" customHeight="1" x14ac:dyDescent="0.2">
      <c r="B23" s="26" t="s">
        <v>67</v>
      </c>
      <c r="C23" s="8">
        <v>68336.645000000004</v>
      </c>
      <c r="D23" s="8">
        <v>46250.038999999997</v>
      </c>
      <c r="F23" s="26" t="s">
        <v>67</v>
      </c>
      <c r="G23" s="8">
        <v>56519.976000000002</v>
      </c>
      <c r="H23" s="8">
        <v>49723.966</v>
      </c>
      <c r="I23"/>
      <c r="J23" s="66"/>
      <c r="K23" s="18"/>
      <c r="O23" s="18"/>
      <c r="P23" s="18"/>
      <c r="Q23" s="18"/>
      <c r="R23" s="18"/>
    </row>
    <row r="24" spans="2:18" ht="15.95" customHeight="1" x14ac:dyDescent="0.2">
      <c r="B24" s="27" t="s">
        <v>13</v>
      </c>
      <c r="C24" s="19">
        <v>48995.357000000004</v>
      </c>
      <c r="D24" s="19">
        <v>20676.346000000001</v>
      </c>
      <c r="F24" s="27" t="s">
        <v>13</v>
      </c>
      <c r="G24" s="19">
        <v>49197.659</v>
      </c>
      <c r="H24" s="19">
        <v>17541.205999999998</v>
      </c>
      <c r="I24"/>
      <c r="L24" s="28"/>
      <c r="O24" s="18"/>
      <c r="P24" s="18"/>
      <c r="Q24" s="18"/>
      <c r="R24" s="18"/>
    </row>
    <row r="25" spans="2:18" ht="15.95" customHeight="1" x14ac:dyDescent="0.2">
      <c r="B25" s="26" t="s">
        <v>70</v>
      </c>
      <c r="C25" s="8">
        <v>3127.1419999999998</v>
      </c>
      <c r="D25" s="8">
        <v>2096.5709999999999</v>
      </c>
      <c r="F25" s="26" t="s">
        <v>69</v>
      </c>
      <c r="G25" s="8">
        <v>2002.4949999999999</v>
      </c>
      <c r="H25" s="8">
        <v>1689.029</v>
      </c>
      <c r="I25"/>
      <c r="L25" s="28"/>
      <c r="O25" s="18"/>
      <c r="P25" s="18"/>
      <c r="Q25" s="18"/>
      <c r="R25" s="18"/>
    </row>
    <row r="26" spans="2:18" ht="15.95" customHeight="1" x14ac:dyDescent="0.2">
      <c r="B26" s="27" t="s">
        <v>68</v>
      </c>
      <c r="C26" s="19">
        <v>2487.7559999999999</v>
      </c>
      <c r="D26" s="19">
        <v>1680.646</v>
      </c>
      <c r="F26" s="27" t="s">
        <v>68</v>
      </c>
      <c r="G26" s="19">
        <v>1825.1189999999999</v>
      </c>
      <c r="H26" s="19">
        <v>1421.44</v>
      </c>
      <c r="I26"/>
      <c r="J26" s="51"/>
      <c r="L26" s="28"/>
      <c r="O26" s="18"/>
      <c r="P26" s="18"/>
      <c r="Q26" s="18"/>
      <c r="R26" s="18"/>
    </row>
    <row r="27" spans="2:18" ht="15.95" customHeight="1" x14ac:dyDescent="0.2">
      <c r="B27" s="26" t="s">
        <v>14</v>
      </c>
      <c r="C27" s="8">
        <v>2608.0329999999999</v>
      </c>
      <c r="D27" s="8">
        <v>1659.4770000000001</v>
      </c>
      <c r="F27" s="26" t="s">
        <v>70</v>
      </c>
      <c r="G27" s="8">
        <v>1299.6949999999999</v>
      </c>
      <c r="H27" s="8">
        <v>1152.8330000000001</v>
      </c>
      <c r="I27"/>
      <c r="J27" s="51"/>
      <c r="L27" s="28"/>
      <c r="O27" s="18"/>
      <c r="P27" s="18"/>
      <c r="Q27" s="18"/>
      <c r="R27" s="18"/>
    </row>
    <row r="28" spans="2:18" ht="15.95" customHeight="1" x14ac:dyDescent="0.2">
      <c r="B28" s="27" t="s">
        <v>17</v>
      </c>
      <c r="C28" s="19">
        <v>1307.06</v>
      </c>
      <c r="D28" s="19">
        <v>1266.4590000000001</v>
      </c>
      <c r="F28" s="27" t="s">
        <v>17</v>
      </c>
      <c r="G28" s="19">
        <v>521.29499999999996</v>
      </c>
      <c r="H28" s="19">
        <v>582.67399999999998</v>
      </c>
      <c r="I28"/>
      <c r="J28" s="51"/>
      <c r="O28" s="18"/>
      <c r="P28" s="18"/>
      <c r="Q28" s="18"/>
      <c r="R28" s="18"/>
    </row>
    <row r="29" spans="2:18" ht="15.95" customHeight="1" x14ac:dyDescent="0.2">
      <c r="B29" s="26" t="s">
        <v>69</v>
      </c>
      <c r="C29" s="8">
        <v>886.18799999999999</v>
      </c>
      <c r="D29" s="8">
        <v>597.12900000000002</v>
      </c>
      <c r="F29" s="26" t="s">
        <v>14</v>
      </c>
      <c r="G29" s="8">
        <v>465.02</v>
      </c>
      <c r="H29" s="8">
        <v>307.154</v>
      </c>
      <c r="I29"/>
      <c r="J29" s="51"/>
      <c r="K29" s="51"/>
      <c r="L29" s="79"/>
      <c r="O29" s="18"/>
      <c r="P29" s="18"/>
      <c r="Q29" s="18"/>
      <c r="R29" s="18"/>
    </row>
    <row r="30" spans="2:18" ht="15.95" customHeight="1" x14ac:dyDescent="0.2">
      <c r="B30" s="27" t="s">
        <v>49</v>
      </c>
      <c r="C30" s="19">
        <v>341.21</v>
      </c>
      <c r="D30" s="19">
        <v>211.745</v>
      </c>
      <c r="F30" s="27" t="s">
        <v>98</v>
      </c>
      <c r="G30" s="19">
        <v>87.373999999999995</v>
      </c>
      <c r="H30" s="19">
        <v>41.066000000000003</v>
      </c>
      <c r="I30"/>
      <c r="J30" s="51"/>
      <c r="O30" s="18"/>
      <c r="P30" s="18"/>
      <c r="Q30" s="18"/>
      <c r="R30" s="18"/>
    </row>
    <row r="31" spans="2:18" ht="15.95" customHeight="1" x14ac:dyDescent="0.2">
      <c r="B31" s="26" t="s">
        <v>97</v>
      </c>
      <c r="C31" s="8">
        <v>393.6</v>
      </c>
      <c r="D31" s="8">
        <v>174.93199999999999</v>
      </c>
      <c r="F31" s="26" t="s">
        <v>120</v>
      </c>
      <c r="G31" s="8">
        <v>41.357999999999997</v>
      </c>
      <c r="H31" s="8">
        <v>27.617000000000001</v>
      </c>
      <c r="I31"/>
      <c r="J31" s="51"/>
      <c r="O31" s="18"/>
      <c r="P31" s="18"/>
      <c r="Q31" s="18"/>
      <c r="R31" s="18"/>
    </row>
    <row r="32" spans="2:18" ht="15.95" customHeight="1" x14ac:dyDescent="0.2">
      <c r="B32" s="27" t="s">
        <v>98</v>
      </c>
      <c r="C32" s="19">
        <v>393.23500000000001</v>
      </c>
      <c r="D32" s="19">
        <v>173.952</v>
      </c>
      <c r="F32" s="27" t="s">
        <v>15</v>
      </c>
      <c r="G32" s="19">
        <v>41.69</v>
      </c>
      <c r="H32" s="19">
        <v>24.213999999999999</v>
      </c>
      <c r="I32" s="29"/>
      <c r="J32" s="51"/>
      <c r="K32" s="51"/>
      <c r="O32" s="18"/>
      <c r="P32" s="18"/>
      <c r="Q32" s="18"/>
      <c r="R32" s="18"/>
    </row>
    <row r="33" spans="2:18" ht="15.95" customHeight="1" x14ac:dyDescent="0.2">
      <c r="B33" s="26" t="s">
        <v>38</v>
      </c>
      <c r="C33" s="7">
        <f>C34-SUM(C23:C32)</f>
        <v>209.51299999999173</v>
      </c>
      <c r="D33" s="7">
        <f>D34-SUM(D23:D32)</f>
        <v>91.180999999996857</v>
      </c>
      <c r="F33" s="26" t="s">
        <v>38</v>
      </c>
      <c r="G33" s="7">
        <f>G34-SUM(G23:G32)</f>
        <v>22.746000000013737</v>
      </c>
      <c r="H33" s="7">
        <f>H34-SUM(H23:H32)</f>
        <v>18.762000000002445</v>
      </c>
      <c r="I33"/>
      <c r="J33" s="51"/>
      <c r="K33" s="51"/>
      <c r="L33" s="28"/>
      <c r="O33" s="18"/>
      <c r="P33" s="18"/>
      <c r="Q33" s="18"/>
      <c r="R33" s="18"/>
    </row>
    <row r="34" spans="2:18" ht="20.100000000000001" customHeight="1" x14ac:dyDescent="0.2">
      <c r="B34" s="63" t="s">
        <v>11</v>
      </c>
      <c r="C34" s="67">
        <v>129085.73899999999</v>
      </c>
      <c r="D34" s="67">
        <v>74878.476999999984</v>
      </c>
      <c r="F34" s="63" t="s">
        <v>11</v>
      </c>
      <c r="G34" s="67">
        <v>112024.42700000003</v>
      </c>
      <c r="H34" s="67">
        <v>72529.960999999996</v>
      </c>
      <c r="I34"/>
      <c r="O34" s="18"/>
      <c r="P34" s="18"/>
      <c r="Q34" s="18"/>
      <c r="R34" s="18"/>
    </row>
    <row r="35" spans="2:18" x14ac:dyDescent="0.2">
      <c r="I35"/>
      <c r="P35" s="18"/>
      <c r="Q35" s="18"/>
      <c r="R35" s="18"/>
    </row>
    <row r="36" spans="2:18" x14ac:dyDescent="0.2">
      <c r="I36"/>
      <c r="K36" s="51"/>
      <c r="O36" s="18"/>
      <c r="P36" s="18"/>
      <c r="R36" s="18"/>
    </row>
    <row r="37" spans="2:18" x14ac:dyDescent="0.2">
      <c r="B37"/>
      <c r="C37"/>
      <c r="D37"/>
      <c r="E37"/>
      <c r="F37"/>
      <c r="G37" s="31"/>
      <c r="H37" s="31"/>
      <c r="I37"/>
      <c r="L37" s="28"/>
      <c r="O37" s="18"/>
      <c r="P37" s="18"/>
      <c r="Q37" s="18"/>
      <c r="R37" s="18"/>
    </row>
    <row r="38" spans="2:18" x14ac:dyDescent="0.2">
      <c r="B38"/>
      <c r="C38"/>
      <c r="D38"/>
      <c r="E38"/>
      <c r="F38"/>
      <c r="G38" s="31"/>
      <c r="H38" s="31"/>
      <c r="J38" s="66"/>
      <c r="O38" s="18"/>
      <c r="P38" s="18"/>
      <c r="Q38" s="18"/>
      <c r="R38" s="18"/>
    </row>
    <row r="39" spans="2:18" x14ac:dyDescent="0.2">
      <c r="B39"/>
      <c r="C39"/>
      <c r="D39"/>
      <c r="E39"/>
      <c r="F39"/>
      <c r="G39" s="31"/>
      <c r="H39" s="31"/>
      <c r="J39" s="51"/>
      <c r="O39" s="18"/>
      <c r="P39" s="18"/>
      <c r="Q39" s="18"/>
      <c r="R39" s="18"/>
    </row>
    <row r="40" spans="2:18" x14ac:dyDescent="0.2">
      <c r="B40"/>
      <c r="C40"/>
      <c r="D40"/>
      <c r="E40"/>
      <c r="F40"/>
      <c r="G40" s="31"/>
      <c r="H40" s="31"/>
      <c r="J40" s="51"/>
      <c r="O40" s="18"/>
      <c r="P40" s="18"/>
      <c r="Q40" s="18"/>
      <c r="R40" s="18"/>
    </row>
    <row r="41" spans="2:18" x14ac:dyDescent="0.2">
      <c r="B41"/>
      <c r="C41"/>
      <c r="D41"/>
      <c r="E41"/>
      <c r="F41"/>
      <c r="G41" s="31"/>
      <c r="H41" s="31"/>
      <c r="J41" s="51"/>
      <c r="O41" s="18"/>
      <c r="P41" s="18"/>
      <c r="Q41" s="18"/>
      <c r="R41" s="18"/>
    </row>
    <row r="42" spans="2:18" x14ac:dyDescent="0.2">
      <c r="B42"/>
      <c r="C42"/>
      <c r="D42"/>
      <c r="E42"/>
      <c r="F42"/>
      <c r="G42" s="31"/>
      <c r="H42" s="31"/>
      <c r="O42" s="18"/>
      <c r="P42" s="18"/>
      <c r="Q42" s="18"/>
      <c r="R42" s="18"/>
    </row>
    <row r="43" spans="2:18" x14ac:dyDescent="0.2">
      <c r="B43"/>
      <c r="C43"/>
      <c r="D43"/>
      <c r="E43"/>
      <c r="F43"/>
      <c r="G43" s="31"/>
      <c r="H43" s="31"/>
      <c r="K43" s="51"/>
      <c r="L43" s="28"/>
      <c r="O43" s="18"/>
      <c r="P43" s="18"/>
      <c r="Q43" s="18"/>
      <c r="R43" s="18"/>
    </row>
    <row r="44" spans="2:18" x14ac:dyDescent="0.2">
      <c r="B44"/>
      <c r="C44"/>
      <c r="D44"/>
      <c r="E44"/>
      <c r="F44"/>
      <c r="G44" s="31"/>
      <c r="H44" s="31"/>
      <c r="K44" s="51"/>
      <c r="O44" s="18"/>
      <c r="P44" s="18"/>
      <c r="Q44" s="18"/>
      <c r="R44" s="18"/>
    </row>
    <row r="45" spans="2:18" x14ac:dyDescent="0.2">
      <c r="B45"/>
      <c r="C45"/>
      <c r="D45"/>
      <c r="E45"/>
      <c r="F45"/>
      <c r="G45" s="31"/>
      <c r="H45" s="31"/>
      <c r="K45" s="51"/>
      <c r="O45" s="18"/>
      <c r="P45" s="18"/>
      <c r="Q45" s="18"/>
      <c r="R45" s="18"/>
    </row>
    <row r="46" spans="2:18" x14ac:dyDescent="0.2">
      <c r="B46"/>
      <c r="C46"/>
      <c r="D46"/>
      <c r="E46"/>
      <c r="F46"/>
      <c r="G46" s="31"/>
      <c r="H46" s="31"/>
      <c r="L46" s="28"/>
      <c r="O46" s="18"/>
      <c r="P46" s="18"/>
      <c r="Q46" s="18"/>
      <c r="R46" s="18"/>
    </row>
    <row r="47" spans="2:18" x14ac:dyDescent="0.2">
      <c r="B47"/>
      <c r="C47"/>
      <c r="D47"/>
      <c r="E47"/>
      <c r="F47"/>
      <c r="G47" s="31"/>
      <c r="H47" s="31"/>
      <c r="O47" s="18"/>
      <c r="P47" s="18"/>
      <c r="Q47" s="18"/>
      <c r="R47" s="18"/>
    </row>
    <row r="48" spans="2:18" x14ac:dyDescent="0.2">
      <c r="B48"/>
      <c r="C48"/>
      <c r="D48"/>
      <c r="E48"/>
      <c r="F48"/>
      <c r="G48" s="31"/>
      <c r="H48" s="31"/>
      <c r="O48" s="18"/>
      <c r="P48" s="18"/>
      <c r="Q48" s="18"/>
      <c r="R48" s="18"/>
    </row>
    <row r="49" spans="2:18" x14ac:dyDescent="0.2">
      <c r="B49"/>
      <c r="C49"/>
      <c r="D49"/>
      <c r="E49"/>
      <c r="F49"/>
      <c r="G49" s="31"/>
      <c r="H49" s="31"/>
      <c r="K49" s="51"/>
      <c r="L49" s="28"/>
      <c r="O49" s="18"/>
      <c r="P49" s="18"/>
      <c r="Q49" s="18"/>
      <c r="R49" s="18"/>
    </row>
    <row r="50" spans="2:18" x14ac:dyDescent="0.2">
      <c r="B50"/>
      <c r="C50"/>
      <c r="D50"/>
      <c r="E50"/>
      <c r="F50"/>
      <c r="G50" s="31"/>
      <c r="H50" s="31"/>
      <c r="K50" s="51"/>
      <c r="O50" s="18"/>
      <c r="P50" s="18"/>
      <c r="Q50" s="18"/>
      <c r="R50" s="18"/>
    </row>
    <row r="51" spans="2:18" x14ac:dyDescent="0.2">
      <c r="B51"/>
      <c r="C51"/>
      <c r="D51"/>
      <c r="E51"/>
      <c r="F51"/>
      <c r="G51" s="31"/>
      <c r="H51" s="31"/>
      <c r="O51" s="18"/>
      <c r="P51" s="18"/>
      <c r="Q51" s="18"/>
      <c r="R51" s="18"/>
    </row>
    <row r="52" spans="2:18" x14ac:dyDescent="0.2">
      <c r="B52"/>
      <c r="C52"/>
      <c r="D52"/>
      <c r="E52"/>
      <c r="F52"/>
      <c r="G52" s="31"/>
      <c r="H52" s="31"/>
      <c r="I52" s="18"/>
      <c r="O52" s="18"/>
      <c r="P52" s="18"/>
      <c r="Q52" s="18"/>
      <c r="R52" s="18"/>
    </row>
    <row r="53" spans="2:18" x14ac:dyDescent="0.2">
      <c r="B53"/>
      <c r="C53"/>
      <c r="D53"/>
      <c r="E53"/>
      <c r="F53"/>
      <c r="G53" s="31"/>
      <c r="H53" s="31"/>
      <c r="O53" s="18"/>
      <c r="P53" s="18"/>
      <c r="Q53" s="18"/>
      <c r="R53" s="18"/>
    </row>
    <row r="54" spans="2:18" x14ac:dyDescent="0.2">
      <c r="B54"/>
      <c r="C54"/>
      <c r="D54"/>
      <c r="E54"/>
      <c r="F54"/>
      <c r="G54" s="31"/>
      <c r="H54" s="31"/>
      <c r="O54" s="18"/>
      <c r="P54" s="18"/>
      <c r="Q54" s="18"/>
      <c r="R54" s="18"/>
    </row>
    <row r="55" spans="2:18" x14ac:dyDescent="0.2">
      <c r="B55"/>
      <c r="C55"/>
      <c r="D55"/>
      <c r="E55"/>
      <c r="F55"/>
      <c r="G55" s="31"/>
      <c r="H55" s="31"/>
      <c r="O55" s="18"/>
      <c r="P55" s="18"/>
      <c r="Q55" s="18"/>
      <c r="R55" s="18"/>
    </row>
    <row r="56" spans="2:18" x14ac:dyDescent="0.2">
      <c r="B56"/>
      <c r="C56"/>
      <c r="D56"/>
      <c r="E56"/>
      <c r="F56"/>
      <c r="G56" s="31"/>
      <c r="H56" s="31"/>
      <c r="J56" s="18"/>
      <c r="O56" s="18"/>
      <c r="P56" s="18"/>
      <c r="Q56" s="18"/>
      <c r="R56" s="18"/>
    </row>
    <row r="57" spans="2:18" x14ac:dyDescent="0.2">
      <c r="B57"/>
      <c r="C57"/>
      <c r="D57"/>
      <c r="E57"/>
      <c r="F57"/>
      <c r="G57" s="31"/>
      <c r="H57" s="31"/>
      <c r="O57" s="18"/>
      <c r="P57" s="18"/>
      <c r="Q57" s="18"/>
      <c r="R57" s="18"/>
    </row>
    <row r="58" spans="2:18" x14ac:dyDescent="0.2">
      <c r="B58"/>
      <c r="C58"/>
      <c r="D58"/>
      <c r="E58"/>
      <c r="F58"/>
      <c r="G58" s="31"/>
      <c r="H58" s="31"/>
      <c r="O58" s="18"/>
      <c r="P58" s="18"/>
      <c r="Q58" s="18"/>
      <c r="R58" s="18"/>
    </row>
    <row r="59" spans="2:18" x14ac:dyDescent="0.2">
      <c r="B59"/>
      <c r="C59"/>
      <c r="D59"/>
      <c r="E59"/>
      <c r="F59"/>
      <c r="G59" s="31"/>
      <c r="H59" s="31"/>
      <c r="O59" s="18"/>
      <c r="P59" s="18"/>
      <c r="Q59" s="18"/>
      <c r="R59" s="18"/>
    </row>
    <row r="60" spans="2:18" x14ac:dyDescent="0.2">
      <c r="B60"/>
      <c r="C60"/>
      <c r="D60"/>
      <c r="E60"/>
      <c r="F60"/>
      <c r="G60" s="31"/>
      <c r="H60" s="31"/>
      <c r="O60" s="18"/>
      <c r="P60" s="18"/>
      <c r="Q60" s="18"/>
      <c r="R60" s="18"/>
    </row>
    <row r="61" spans="2:18" x14ac:dyDescent="0.2">
      <c r="B61"/>
      <c r="C61"/>
      <c r="D61"/>
      <c r="E61"/>
      <c r="F61"/>
      <c r="G61" s="31"/>
      <c r="H61" s="31"/>
      <c r="O61" s="18"/>
      <c r="P61" s="18"/>
      <c r="Q61" s="18"/>
      <c r="R61" s="18"/>
    </row>
    <row r="62" spans="2:18" x14ac:dyDescent="0.2">
      <c r="B62"/>
      <c r="C62"/>
      <c r="D62"/>
      <c r="E62"/>
      <c r="F62"/>
      <c r="G62" s="31"/>
      <c r="H62" s="31"/>
      <c r="O62" s="18"/>
      <c r="P62" s="18"/>
      <c r="Q62" s="18"/>
      <c r="R62" s="18"/>
    </row>
    <row r="63" spans="2:18" x14ac:dyDescent="0.2">
      <c r="B63"/>
      <c r="C63"/>
      <c r="D63"/>
      <c r="E63"/>
      <c r="F63"/>
      <c r="G63" s="31"/>
      <c r="H63" s="31"/>
      <c r="O63" s="18"/>
      <c r="P63" s="18"/>
      <c r="Q63" s="18"/>
    </row>
    <row r="64" spans="2:18" x14ac:dyDescent="0.2">
      <c r="B64"/>
      <c r="C64"/>
      <c r="D64"/>
      <c r="E64"/>
      <c r="F64"/>
      <c r="G64" s="31"/>
      <c r="H64" s="31"/>
      <c r="O64" s="18"/>
      <c r="P64" s="18"/>
      <c r="Q64" s="18"/>
    </row>
    <row r="65" spans="2:17" x14ac:dyDescent="0.2">
      <c r="B65"/>
      <c r="C65"/>
      <c r="D65"/>
      <c r="E65"/>
      <c r="F65"/>
      <c r="G65" s="31"/>
      <c r="H65" s="31"/>
      <c r="O65" s="18"/>
      <c r="P65" s="18"/>
      <c r="Q65" s="18"/>
    </row>
    <row r="66" spans="2:17" x14ac:dyDescent="0.2">
      <c r="B66"/>
      <c r="C66"/>
      <c r="D66"/>
      <c r="E66"/>
      <c r="F66"/>
      <c r="G66" s="31"/>
      <c r="H66" s="31"/>
      <c r="O66" s="18"/>
      <c r="P66" s="18"/>
      <c r="Q66" s="18"/>
    </row>
    <row r="67" spans="2:17" x14ac:dyDescent="0.2">
      <c r="B67"/>
      <c r="C67"/>
      <c r="D67"/>
      <c r="E67"/>
      <c r="F67"/>
      <c r="G67" s="31"/>
      <c r="H67" s="31"/>
      <c r="O67" s="18"/>
      <c r="P67" s="18"/>
      <c r="Q67" s="18"/>
    </row>
    <row r="68" spans="2:17" x14ac:dyDescent="0.2">
      <c r="B68"/>
      <c r="C68"/>
      <c r="D68"/>
      <c r="E68"/>
      <c r="F68"/>
      <c r="G68" s="31"/>
      <c r="H68" s="31"/>
    </row>
    <row r="69" spans="2:17" x14ac:dyDescent="0.2">
      <c r="B69"/>
      <c r="C69"/>
      <c r="D69"/>
      <c r="E69"/>
      <c r="F69"/>
      <c r="G69" s="31"/>
      <c r="H69" s="31"/>
      <c r="O69" s="18"/>
      <c r="P69" s="18"/>
    </row>
    <row r="70" spans="2:17" x14ac:dyDescent="0.2">
      <c r="B70"/>
      <c r="C70"/>
      <c r="D70"/>
      <c r="E70"/>
      <c r="F70"/>
      <c r="G70" s="31"/>
      <c r="H70" s="31"/>
    </row>
    <row r="71" spans="2:17" x14ac:dyDescent="0.2">
      <c r="B71"/>
      <c r="C71"/>
      <c r="D71"/>
      <c r="E71"/>
      <c r="F71"/>
      <c r="G71" s="31"/>
      <c r="H71" s="31"/>
    </row>
    <row r="72" spans="2:17" x14ac:dyDescent="0.2">
      <c r="B72"/>
      <c r="C72"/>
      <c r="D72"/>
      <c r="E72"/>
      <c r="F72"/>
      <c r="G72" s="31"/>
      <c r="H72" s="31"/>
    </row>
    <row r="73" spans="2:17" x14ac:dyDescent="0.2">
      <c r="B73"/>
      <c r="C73"/>
      <c r="D73"/>
      <c r="E73"/>
      <c r="F73"/>
      <c r="G73" s="31"/>
      <c r="H73" s="31"/>
    </row>
    <row r="74" spans="2:17" x14ac:dyDescent="0.2">
      <c r="B74"/>
      <c r="C74"/>
      <c r="D74"/>
      <c r="E74"/>
      <c r="F74"/>
      <c r="G74" s="31"/>
      <c r="H74" s="31"/>
    </row>
    <row r="75" spans="2:17" x14ac:dyDescent="0.2">
      <c r="B75"/>
      <c r="C75"/>
      <c r="D75"/>
      <c r="E75"/>
      <c r="F75"/>
      <c r="G75" s="31"/>
      <c r="H75" s="31"/>
    </row>
    <row r="76" spans="2:17" x14ac:dyDescent="0.2">
      <c r="B76"/>
      <c r="C76"/>
      <c r="D76"/>
      <c r="E76"/>
      <c r="F76"/>
      <c r="G76" s="31"/>
      <c r="H76" s="31"/>
    </row>
    <row r="77" spans="2:17" x14ac:dyDescent="0.2">
      <c r="B77"/>
      <c r="C77"/>
      <c r="D77"/>
      <c r="E77"/>
      <c r="F77"/>
      <c r="G77" s="31"/>
      <c r="H77" s="31"/>
    </row>
    <row r="78" spans="2:17" x14ac:dyDescent="0.2">
      <c r="B78"/>
      <c r="C78"/>
      <c r="D78"/>
      <c r="E78"/>
      <c r="F78"/>
      <c r="G78" s="31"/>
      <c r="H78" s="31"/>
    </row>
    <row r="79" spans="2:17" x14ac:dyDescent="0.2">
      <c r="B79"/>
      <c r="C79"/>
      <c r="D79"/>
      <c r="E79"/>
      <c r="F79"/>
      <c r="G79" s="31"/>
      <c r="H79" s="31"/>
    </row>
    <row r="80" spans="2:17" x14ac:dyDescent="0.2">
      <c r="B80"/>
      <c r="C80"/>
      <c r="D80"/>
      <c r="E80"/>
      <c r="F80"/>
      <c r="G80" s="31"/>
      <c r="H80" s="31"/>
    </row>
    <row r="81" spans="2:8" x14ac:dyDescent="0.2">
      <c r="B81"/>
      <c r="C81"/>
      <c r="D81"/>
      <c r="E81"/>
      <c r="F81"/>
      <c r="G81" s="31"/>
      <c r="H81" s="31"/>
    </row>
    <row r="82" spans="2:8" x14ac:dyDescent="0.2">
      <c r="B82"/>
      <c r="C82"/>
      <c r="D82"/>
      <c r="E82"/>
      <c r="F82"/>
      <c r="G82" s="31"/>
      <c r="H82" s="31"/>
    </row>
    <row r="83" spans="2:8" x14ac:dyDescent="0.2">
      <c r="B83"/>
      <c r="C83"/>
      <c r="D83"/>
      <c r="E83"/>
      <c r="F83"/>
      <c r="G83" s="31"/>
      <c r="H83" s="31"/>
    </row>
    <row r="84" spans="2:8" x14ac:dyDescent="0.2">
      <c r="B84"/>
      <c r="C84"/>
      <c r="D84"/>
      <c r="E84"/>
      <c r="F84"/>
      <c r="G84" s="31"/>
      <c r="H84" s="31"/>
    </row>
    <row r="85" spans="2:8" x14ac:dyDescent="0.2">
      <c r="B85"/>
      <c r="C85"/>
      <c r="D85"/>
      <c r="E85"/>
      <c r="F85"/>
      <c r="G85"/>
      <c r="H85"/>
    </row>
    <row r="86" spans="2:8" x14ac:dyDescent="0.2">
      <c r="B86"/>
      <c r="C86"/>
      <c r="D86"/>
      <c r="E86"/>
      <c r="F86"/>
      <c r="G86"/>
      <c r="H86"/>
    </row>
    <row r="87" spans="2:8" x14ac:dyDescent="0.2">
      <c r="B87"/>
      <c r="C87"/>
      <c r="D87"/>
      <c r="E87"/>
      <c r="F87"/>
      <c r="G87"/>
      <c r="H87"/>
    </row>
    <row r="88" spans="2:8" x14ac:dyDescent="0.2">
      <c r="B88"/>
      <c r="C88"/>
      <c r="D88"/>
      <c r="E88"/>
      <c r="F88"/>
      <c r="G88"/>
      <c r="H88"/>
    </row>
    <row r="89" spans="2:8" x14ac:dyDescent="0.2">
      <c r="B89"/>
      <c r="C89"/>
      <c r="D89"/>
      <c r="E89"/>
      <c r="F89"/>
      <c r="G89"/>
      <c r="H89"/>
    </row>
    <row r="90" spans="2:8" x14ac:dyDescent="0.2">
      <c r="B90"/>
      <c r="C90"/>
      <c r="D90"/>
      <c r="E90"/>
      <c r="F90"/>
      <c r="G90"/>
      <c r="H90"/>
    </row>
    <row r="91" spans="2:8" x14ac:dyDescent="0.2">
      <c r="B91"/>
      <c r="C91"/>
      <c r="D91"/>
      <c r="E91"/>
      <c r="F91"/>
      <c r="G91"/>
      <c r="H91"/>
    </row>
  </sheetData>
  <sheetProtection selectLockedCells="1" selectUnlockedCells="1"/>
  <sortState ref="L36:N67">
    <sortCondition descending="1" ref="N36:N67"/>
  </sortState>
  <hyperlinks>
    <hyperlink ref="G19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14.42578125" customWidth="1"/>
    <col min="3" max="3" width="11.7109375" customWidth="1"/>
    <col min="4" max="16" width="12.7109375" customWidth="1"/>
  </cols>
  <sheetData>
    <row r="1" spans="2:16" ht="29.85" customHeight="1" x14ac:dyDescent="0.2">
      <c r="B1" s="3" t="s">
        <v>47</v>
      </c>
      <c r="C1" s="2"/>
    </row>
    <row r="2" spans="2:16" ht="21.95" customHeight="1" x14ac:dyDescent="0.2">
      <c r="B2" s="5" t="s">
        <v>18</v>
      </c>
      <c r="C2" s="30" t="s">
        <v>2</v>
      </c>
      <c r="D2" s="41" t="s">
        <v>32</v>
      </c>
      <c r="E2" s="41" t="s">
        <v>36</v>
      </c>
      <c r="F2" s="41" t="s">
        <v>77</v>
      </c>
      <c r="G2" s="41" t="s">
        <v>78</v>
      </c>
      <c r="H2" s="41" t="s">
        <v>79</v>
      </c>
      <c r="I2" s="41" t="s">
        <v>80</v>
      </c>
      <c r="J2" s="41">
        <v>2016</v>
      </c>
      <c r="K2" s="41">
        <v>2017</v>
      </c>
      <c r="L2" s="41">
        <v>2018</v>
      </c>
      <c r="M2" s="41">
        <v>2019</v>
      </c>
      <c r="N2" s="41">
        <v>2020</v>
      </c>
      <c r="O2" s="41">
        <v>2021</v>
      </c>
      <c r="P2" s="41">
        <v>2022</v>
      </c>
    </row>
    <row r="3" spans="2:16" ht="21.95" customHeight="1" x14ac:dyDescent="0.2">
      <c r="B3" s="93" t="s">
        <v>40</v>
      </c>
      <c r="C3" s="80" t="s">
        <v>19</v>
      </c>
      <c r="D3" s="8">
        <v>16303</v>
      </c>
      <c r="E3" s="8">
        <v>16372</v>
      </c>
      <c r="F3" s="8">
        <v>16541</v>
      </c>
      <c r="G3" s="8">
        <v>16561</v>
      </c>
      <c r="H3" s="8">
        <v>16448</v>
      </c>
      <c r="I3" s="8">
        <v>16722</v>
      </c>
      <c r="J3" s="8">
        <v>16844</v>
      </c>
      <c r="K3" s="8">
        <v>16977</v>
      </c>
      <c r="L3" s="8">
        <v>17468</v>
      </c>
      <c r="M3" s="8">
        <v>17129</v>
      </c>
      <c r="N3" s="8">
        <v>17221</v>
      </c>
      <c r="O3" s="8">
        <v>17252</v>
      </c>
      <c r="P3" s="8">
        <v>17210</v>
      </c>
    </row>
    <row r="4" spans="2:16" ht="21.95" customHeight="1" x14ac:dyDescent="0.2">
      <c r="B4" s="94" t="s">
        <v>20</v>
      </c>
      <c r="C4" s="88" t="s">
        <v>41</v>
      </c>
      <c r="D4" s="20">
        <v>193885</v>
      </c>
      <c r="E4" s="20">
        <v>228101</v>
      </c>
      <c r="F4" s="20">
        <v>208980</v>
      </c>
      <c r="G4" s="20">
        <v>236800</v>
      </c>
      <c r="H4" s="20">
        <v>251519</v>
      </c>
      <c r="I4" s="20">
        <v>246639</v>
      </c>
      <c r="J4" s="20">
        <v>299583</v>
      </c>
      <c r="K4" s="20">
        <v>319743</v>
      </c>
      <c r="L4" s="20">
        <v>340817</v>
      </c>
      <c r="M4" s="20">
        <v>346510</v>
      </c>
      <c r="N4" s="20">
        <v>355284</v>
      </c>
      <c r="O4" s="20">
        <v>363918</v>
      </c>
      <c r="P4" s="20">
        <v>378452</v>
      </c>
    </row>
    <row r="5" spans="2:16" ht="15" customHeight="1" x14ac:dyDescent="0.2">
      <c r="B5" s="42"/>
    </row>
    <row r="7" spans="2:16" x14ac:dyDescent="0.2">
      <c r="O7" s="32" t="s">
        <v>9</v>
      </c>
    </row>
  </sheetData>
  <sheetProtection selectLockedCells="1" selectUnlockedCells="1"/>
  <hyperlinks>
    <hyperlink ref="O7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D2:E2 F2:I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zoomScale="90" zoomScaleNormal="90" workbookViewId="0"/>
  </sheetViews>
  <sheetFormatPr defaultRowHeight="18" customHeight="1" x14ac:dyDescent="0.2"/>
  <cols>
    <col min="1" max="1" width="2.28515625" customWidth="1"/>
    <col min="2" max="2" width="39.42578125" style="33" customWidth="1"/>
    <col min="3" max="3" width="17.42578125" style="33" customWidth="1"/>
    <col min="4" max="16" width="12.7109375" style="33" customWidth="1"/>
    <col min="17" max="16384" width="9.140625" style="33"/>
  </cols>
  <sheetData>
    <row r="1" spans="1:16" ht="24.95" customHeight="1" x14ac:dyDescent="0.2">
      <c r="A1" s="33"/>
      <c r="B1" s="40" t="s">
        <v>60</v>
      </c>
    </row>
    <row r="2" spans="1:16" ht="24.95" customHeight="1" x14ac:dyDescent="0.2">
      <c r="A2" s="33"/>
      <c r="B2" s="1" t="s">
        <v>18</v>
      </c>
      <c r="C2" s="1" t="s">
        <v>2</v>
      </c>
      <c r="D2" s="6" t="s">
        <v>101</v>
      </c>
      <c r="E2" s="6" t="s">
        <v>102</v>
      </c>
      <c r="F2" s="6" t="s">
        <v>103</v>
      </c>
      <c r="G2" s="6" t="s">
        <v>104</v>
      </c>
      <c r="H2" s="6" t="s">
        <v>105</v>
      </c>
      <c r="I2" s="6" t="s">
        <v>106</v>
      </c>
      <c r="J2" s="6" t="s">
        <v>107</v>
      </c>
      <c r="K2" s="6" t="s">
        <v>108</v>
      </c>
      <c r="L2" s="6" t="s">
        <v>109</v>
      </c>
      <c r="M2" s="6" t="s">
        <v>110</v>
      </c>
      <c r="N2" s="6" t="s">
        <v>111</v>
      </c>
      <c r="O2" s="6" t="s">
        <v>112</v>
      </c>
      <c r="P2" s="6" t="s">
        <v>113</v>
      </c>
    </row>
    <row r="3" spans="1:16" ht="21.95" customHeight="1" x14ac:dyDescent="0.2">
      <c r="A3" s="33"/>
      <c r="B3" s="95" t="s">
        <v>72</v>
      </c>
      <c r="C3" s="96" t="s">
        <v>118</v>
      </c>
      <c r="D3" s="72">
        <v>165</v>
      </c>
      <c r="E3" s="72">
        <v>174</v>
      </c>
      <c r="F3" s="72">
        <v>205</v>
      </c>
      <c r="G3" s="72">
        <v>188</v>
      </c>
      <c r="H3" s="72">
        <v>213</v>
      </c>
      <c r="I3" s="72">
        <v>226</v>
      </c>
      <c r="J3" s="72">
        <v>222</v>
      </c>
      <c r="K3" s="72">
        <v>270</v>
      </c>
      <c r="L3" s="72">
        <v>288</v>
      </c>
      <c r="M3" s="72">
        <v>307</v>
      </c>
      <c r="N3" s="72">
        <v>312</v>
      </c>
      <c r="O3" s="72">
        <v>320</v>
      </c>
      <c r="P3" s="72">
        <v>328</v>
      </c>
    </row>
    <row r="4" spans="1:16" ht="21.95" customHeight="1" x14ac:dyDescent="0.2">
      <c r="A4" s="33"/>
      <c r="B4" s="97" t="s">
        <v>81</v>
      </c>
      <c r="C4" s="98" t="s">
        <v>118</v>
      </c>
      <c r="D4" s="73">
        <v>87</v>
      </c>
      <c r="E4" s="73">
        <v>70</v>
      </c>
      <c r="F4" s="73">
        <v>69</v>
      </c>
      <c r="G4" s="73">
        <v>64</v>
      </c>
      <c r="H4" s="73">
        <v>67</v>
      </c>
      <c r="I4" s="73">
        <v>73</v>
      </c>
      <c r="J4" s="73">
        <v>93</v>
      </c>
      <c r="K4" s="73">
        <v>113</v>
      </c>
      <c r="L4" s="73">
        <v>132</v>
      </c>
      <c r="M4" s="73">
        <v>68</v>
      </c>
      <c r="N4" s="73">
        <v>128</v>
      </c>
      <c r="O4" s="73">
        <v>90</v>
      </c>
      <c r="P4" s="73">
        <v>63</v>
      </c>
    </row>
    <row r="5" spans="1:16" ht="21.95" customHeight="1" x14ac:dyDescent="0.2">
      <c r="A5" s="33"/>
      <c r="B5" s="99" t="s">
        <v>82</v>
      </c>
      <c r="C5" s="100" t="s">
        <v>118</v>
      </c>
      <c r="D5" s="72">
        <v>51</v>
      </c>
      <c r="E5" s="72">
        <v>46</v>
      </c>
      <c r="F5" s="72">
        <v>97</v>
      </c>
      <c r="G5" s="72">
        <v>62</v>
      </c>
      <c r="H5" s="72">
        <v>71</v>
      </c>
      <c r="I5" s="72">
        <v>93</v>
      </c>
      <c r="J5" s="72">
        <v>81</v>
      </c>
      <c r="K5" s="72">
        <v>95</v>
      </c>
      <c r="L5" s="72">
        <v>117</v>
      </c>
      <c r="M5" s="72">
        <v>79</v>
      </c>
      <c r="N5" s="72">
        <v>130</v>
      </c>
      <c r="O5" s="72">
        <v>94</v>
      </c>
      <c r="P5" s="72">
        <v>88</v>
      </c>
    </row>
    <row r="6" spans="1:16" ht="21.95" customHeight="1" x14ac:dyDescent="0.2">
      <c r="A6" s="33"/>
      <c r="B6" s="97" t="s">
        <v>51</v>
      </c>
      <c r="C6" s="98" t="s">
        <v>118</v>
      </c>
      <c r="D6" s="73">
        <v>201</v>
      </c>
      <c r="E6" s="73">
        <v>196</v>
      </c>
      <c r="F6" s="73">
        <v>177</v>
      </c>
      <c r="G6" s="73">
        <v>190</v>
      </c>
      <c r="H6" s="73">
        <v>209</v>
      </c>
      <c r="I6" s="73">
        <v>206</v>
      </c>
      <c r="J6" s="73">
        <v>234</v>
      </c>
      <c r="K6" s="73">
        <v>288</v>
      </c>
      <c r="L6" s="73">
        <v>303</v>
      </c>
      <c r="M6" s="73">
        <v>296</v>
      </c>
      <c r="N6" s="73">
        <v>310</v>
      </c>
      <c r="O6" s="73">
        <v>316</v>
      </c>
      <c r="P6" s="73">
        <v>303</v>
      </c>
    </row>
    <row r="7" spans="1:16" ht="21.95" customHeight="1" x14ac:dyDescent="0.2">
      <c r="A7" s="33"/>
      <c r="B7" s="99" t="s">
        <v>83</v>
      </c>
      <c r="C7" s="100" t="s">
        <v>118</v>
      </c>
      <c r="D7" s="72">
        <v>8</v>
      </c>
      <c r="E7" s="72">
        <v>8</v>
      </c>
      <c r="F7" s="72">
        <v>8</v>
      </c>
      <c r="G7" s="72">
        <v>8</v>
      </c>
      <c r="H7" s="72">
        <v>12</v>
      </c>
      <c r="I7" s="72">
        <v>7</v>
      </c>
      <c r="J7" s="72">
        <v>12</v>
      </c>
      <c r="K7" s="72">
        <v>13</v>
      </c>
      <c r="L7" s="72">
        <v>13</v>
      </c>
      <c r="M7" s="72">
        <v>13</v>
      </c>
      <c r="N7" s="72">
        <v>15</v>
      </c>
      <c r="O7" s="72">
        <v>16</v>
      </c>
      <c r="P7" s="72">
        <v>14</v>
      </c>
    </row>
    <row r="8" spans="1:16" ht="21.95" customHeight="1" x14ac:dyDescent="0.2">
      <c r="A8" s="33"/>
      <c r="B8" s="97" t="s">
        <v>52</v>
      </c>
      <c r="C8" s="98" t="s">
        <v>118</v>
      </c>
      <c r="D8" s="73">
        <v>193</v>
      </c>
      <c r="E8" s="73">
        <v>188</v>
      </c>
      <c r="F8" s="73">
        <v>169</v>
      </c>
      <c r="G8" s="73">
        <v>182</v>
      </c>
      <c r="H8" s="73">
        <v>197</v>
      </c>
      <c r="I8" s="73">
        <v>199</v>
      </c>
      <c r="J8" s="73">
        <v>222</v>
      </c>
      <c r="K8" s="73">
        <v>250</v>
      </c>
      <c r="L8" s="73">
        <v>275</v>
      </c>
      <c r="M8" s="73">
        <v>273</v>
      </c>
      <c r="N8" s="73">
        <v>290</v>
      </c>
      <c r="O8" s="73">
        <v>295</v>
      </c>
      <c r="P8" s="73">
        <v>294</v>
      </c>
    </row>
    <row r="9" spans="1:16" ht="21.95" customHeight="1" x14ac:dyDescent="0.2">
      <c r="A9" s="33"/>
      <c r="B9" s="93" t="s">
        <v>84</v>
      </c>
      <c r="C9" s="96" t="s">
        <v>71</v>
      </c>
      <c r="D9" s="74">
        <v>18.3</v>
      </c>
      <c r="E9" s="74">
        <v>17.8</v>
      </c>
      <c r="F9" s="74">
        <v>16</v>
      </c>
      <c r="G9" s="74">
        <v>17.399999999999999</v>
      </c>
      <c r="H9" s="74">
        <v>18.899999999999999</v>
      </c>
      <c r="I9" s="74">
        <v>19.2</v>
      </c>
      <c r="J9" s="74">
        <v>21.5</v>
      </c>
      <c r="K9" s="74">
        <v>24.2</v>
      </c>
      <c r="L9" s="74">
        <v>26.7</v>
      </c>
      <c r="M9" s="74">
        <v>26.6</v>
      </c>
      <c r="N9" s="74">
        <v>28.2</v>
      </c>
      <c r="O9" s="74">
        <v>28.6</v>
      </c>
      <c r="P9" s="74">
        <v>28.4</v>
      </c>
    </row>
    <row r="10" spans="1:16" ht="21.95" customHeight="1" x14ac:dyDescent="0.2">
      <c r="A10" s="33"/>
      <c r="B10" s="101" t="s">
        <v>85</v>
      </c>
      <c r="C10" s="102" t="s">
        <v>25</v>
      </c>
      <c r="D10" s="75">
        <v>82.1</v>
      </c>
      <c r="E10" s="75">
        <v>88.8</v>
      </c>
      <c r="F10" s="75">
        <v>115.8</v>
      </c>
      <c r="G10" s="75">
        <v>98.9</v>
      </c>
      <c r="H10" s="75">
        <v>101.9</v>
      </c>
      <c r="I10" s="75">
        <v>109.7</v>
      </c>
      <c r="J10" s="75">
        <v>94.9</v>
      </c>
      <c r="K10" s="75">
        <v>102.7</v>
      </c>
      <c r="L10" s="75">
        <v>100</v>
      </c>
      <c r="M10" s="75">
        <v>107.3</v>
      </c>
      <c r="N10" s="75">
        <v>102.3</v>
      </c>
      <c r="O10" s="75">
        <v>102.9</v>
      </c>
      <c r="P10" s="75">
        <v>106.5</v>
      </c>
    </row>
    <row r="11" spans="1:16" ht="24.75" customHeight="1" x14ac:dyDescent="0.2">
      <c r="A11" s="33"/>
    </row>
    <row r="12" spans="1:16" ht="17.25" customHeight="1" x14ac:dyDescent="0.2">
      <c r="A12" s="33"/>
    </row>
    <row r="13" spans="1:16" ht="16.5" customHeight="1" x14ac:dyDescent="0.2">
      <c r="A13" s="33"/>
      <c r="B13" s="50" t="s">
        <v>53</v>
      </c>
      <c r="N13" s="13" t="s">
        <v>9</v>
      </c>
    </row>
    <row r="14" spans="1:16" ht="12.75" x14ac:dyDescent="0.2">
      <c r="A14" s="33"/>
      <c r="B14" s="62" t="s">
        <v>54</v>
      </c>
      <c r="C14" s="51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 x14ac:dyDescent="0.2">
      <c r="A15" s="33"/>
      <c r="B15" s="51"/>
      <c r="C15" s="51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24.95" customHeight="1" x14ac:dyDescent="0.2">
      <c r="A16" s="33"/>
      <c r="B16" s="40" t="s">
        <v>87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24.95" customHeight="1" x14ac:dyDescent="0.2">
      <c r="A17" s="33"/>
      <c r="B17" s="1" t="s">
        <v>18</v>
      </c>
      <c r="C17" s="1" t="s">
        <v>2</v>
      </c>
      <c r="D17" s="6" t="s">
        <v>101</v>
      </c>
      <c r="E17" s="6" t="s">
        <v>102</v>
      </c>
      <c r="F17" s="6" t="s">
        <v>103</v>
      </c>
      <c r="G17" s="6" t="s">
        <v>104</v>
      </c>
      <c r="H17" s="6" t="s">
        <v>105</v>
      </c>
      <c r="I17" s="6" t="s">
        <v>106</v>
      </c>
      <c r="J17" s="6" t="s">
        <v>107</v>
      </c>
      <c r="K17" s="6" t="s">
        <v>108</v>
      </c>
      <c r="L17" s="6" t="s">
        <v>109</v>
      </c>
      <c r="M17" s="6" t="s">
        <v>110</v>
      </c>
      <c r="N17" s="6" t="s">
        <v>111</v>
      </c>
      <c r="O17" s="6" t="s">
        <v>112</v>
      </c>
      <c r="P17" s="6" t="s">
        <v>113</v>
      </c>
    </row>
    <row r="18" spans="1:16" ht="21.95" customHeight="1" x14ac:dyDescent="0.2">
      <c r="A18" s="33"/>
      <c r="B18" s="95" t="s">
        <v>88</v>
      </c>
      <c r="C18" s="96" t="s">
        <v>118</v>
      </c>
      <c r="D18" s="72"/>
      <c r="E18" s="72">
        <v>241</v>
      </c>
      <c r="F18" s="72">
        <v>276</v>
      </c>
      <c r="G18" s="72">
        <v>258</v>
      </c>
      <c r="H18" s="72">
        <v>287</v>
      </c>
      <c r="I18" s="72">
        <v>304</v>
      </c>
      <c r="J18" s="72">
        <v>301</v>
      </c>
      <c r="K18" s="72">
        <v>354</v>
      </c>
      <c r="L18" s="72">
        <v>374</v>
      </c>
      <c r="M18" s="72">
        <v>399</v>
      </c>
      <c r="N18" s="72">
        <v>412</v>
      </c>
      <c r="O18" s="72">
        <v>423</v>
      </c>
      <c r="P18" s="72">
        <v>434</v>
      </c>
    </row>
    <row r="19" spans="1:16" ht="21.95" customHeight="1" x14ac:dyDescent="0.2">
      <c r="A19" s="33"/>
      <c r="B19" s="97" t="s">
        <v>81</v>
      </c>
      <c r="C19" s="98" t="s">
        <v>118</v>
      </c>
      <c r="D19" s="73"/>
      <c r="E19" s="73">
        <v>179</v>
      </c>
      <c r="F19" s="73">
        <v>143</v>
      </c>
      <c r="G19" s="73">
        <v>169</v>
      </c>
      <c r="H19" s="73">
        <v>173</v>
      </c>
      <c r="I19" s="73">
        <v>177</v>
      </c>
      <c r="J19" s="73">
        <v>213</v>
      </c>
      <c r="K19" s="73">
        <v>258</v>
      </c>
      <c r="L19" s="73">
        <v>249</v>
      </c>
      <c r="M19" s="73">
        <v>204</v>
      </c>
      <c r="N19" s="73">
        <v>286</v>
      </c>
      <c r="O19" s="73">
        <v>291</v>
      </c>
      <c r="P19" s="73">
        <v>265</v>
      </c>
    </row>
    <row r="20" spans="1:16" ht="21.95" customHeight="1" x14ac:dyDescent="0.2">
      <c r="A20" s="33"/>
      <c r="B20" s="99" t="s">
        <v>82</v>
      </c>
      <c r="C20" s="100" t="s">
        <v>118</v>
      </c>
      <c r="D20" s="72"/>
      <c r="E20" s="72">
        <v>80</v>
      </c>
      <c r="F20" s="72">
        <v>106</v>
      </c>
      <c r="G20" s="72">
        <v>110</v>
      </c>
      <c r="H20" s="72">
        <v>130</v>
      </c>
      <c r="I20" s="72">
        <v>159</v>
      </c>
      <c r="J20" s="72">
        <v>142</v>
      </c>
      <c r="K20" s="72">
        <v>167</v>
      </c>
      <c r="L20" s="72">
        <v>175</v>
      </c>
      <c r="M20" s="72">
        <v>171</v>
      </c>
      <c r="N20" s="72">
        <v>225</v>
      </c>
      <c r="O20" s="72">
        <v>196</v>
      </c>
      <c r="P20" s="72">
        <v>210</v>
      </c>
    </row>
    <row r="21" spans="1:16" ht="21.95" customHeight="1" x14ac:dyDescent="0.2">
      <c r="B21" s="97" t="s">
        <v>51</v>
      </c>
      <c r="C21" s="98" t="s">
        <v>118</v>
      </c>
      <c r="D21" s="73"/>
      <c r="E21" s="73">
        <v>340</v>
      </c>
      <c r="F21" s="73">
        <v>313</v>
      </c>
      <c r="G21" s="73">
        <v>317</v>
      </c>
      <c r="H21" s="73">
        <v>330</v>
      </c>
      <c r="I21" s="73">
        <v>322</v>
      </c>
      <c r="J21" s="73">
        <v>372</v>
      </c>
      <c r="K21" s="73">
        <v>445</v>
      </c>
      <c r="L21" s="73">
        <v>448</v>
      </c>
      <c r="M21" s="73">
        <v>432</v>
      </c>
      <c r="N21" s="73">
        <v>473</v>
      </c>
      <c r="O21" s="73">
        <v>518</v>
      </c>
      <c r="P21" s="73">
        <v>489</v>
      </c>
    </row>
    <row r="22" spans="1:16" ht="21.95" customHeight="1" x14ac:dyDescent="0.2">
      <c r="B22" s="99" t="s">
        <v>89</v>
      </c>
      <c r="C22" s="100" t="s">
        <v>118</v>
      </c>
      <c r="D22" s="72"/>
      <c r="E22" s="72" t="s">
        <v>93</v>
      </c>
      <c r="F22" s="72" t="s">
        <v>93</v>
      </c>
      <c r="G22" s="72" t="s">
        <v>93</v>
      </c>
      <c r="H22" s="72" t="s">
        <v>93</v>
      </c>
      <c r="I22" s="72" t="s">
        <v>93</v>
      </c>
      <c r="J22" s="72" t="s">
        <v>93</v>
      </c>
      <c r="K22" s="72">
        <v>25</v>
      </c>
      <c r="L22" s="72">
        <v>15</v>
      </c>
      <c r="M22" s="72">
        <v>10</v>
      </c>
      <c r="N22" s="72">
        <v>5</v>
      </c>
      <c r="O22" s="72">
        <v>5</v>
      </c>
      <c r="P22" s="72">
        <v>-5</v>
      </c>
    </row>
    <row r="23" spans="1:16" ht="21.95" customHeight="1" x14ac:dyDescent="0.2">
      <c r="B23" s="97" t="s">
        <v>90</v>
      </c>
      <c r="C23" s="98" t="s">
        <v>118</v>
      </c>
      <c r="D23" s="73"/>
      <c r="E23" s="73">
        <v>340</v>
      </c>
      <c r="F23" s="73">
        <v>313</v>
      </c>
      <c r="G23" s="73">
        <v>317</v>
      </c>
      <c r="H23" s="73">
        <v>330</v>
      </c>
      <c r="I23" s="73">
        <v>322</v>
      </c>
      <c r="J23" s="73">
        <v>372</v>
      </c>
      <c r="K23" s="73">
        <v>420</v>
      </c>
      <c r="L23" s="73">
        <v>433</v>
      </c>
      <c r="M23" s="73">
        <v>422</v>
      </c>
      <c r="N23" s="73">
        <v>468</v>
      </c>
      <c r="O23" s="73">
        <v>513</v>
      </c>
      <c r="P23" s="73">
        <v>494</v>
      </c>
    </row>
    <row r="24" spans="1:16" ht="21.95" customHeight="1" x14ac:dyDescent="0.2">
      <c r="B24" s="99" t="s">
        <v>92</v>
      </c>
      <c r="C24" s="100" t="s">
        <v>118</v>
      </c>
      <c r="D24" s="72"/>
      <c r="E24" s="72">
        <v>15</v>
      </c>
      <c r="F24" s="72">
        <v>15</v>
      </c>
      <c r="G24" s="72">
        <v>15</v>
      </c>
      <c r="H24" s="72">
        <v>16</v>
      </c>
      <c r="I24" s="72">
        <v>6</v>
      </c>
      <c r="J24" s="72">
        <v>16</v>
      </c>
      <c r="K24" s="72">
        <v>18</v>
      </c>
      <c r="L24" s="72">
        <v>17</v>
      </c>
      <c r="M24" s="72">
        <v>17</v>
      </c>
      <c r="N24" s="72">
        <v>16</v>
      </c>
      <c r="O24" s="72">
        <v>18</v>
      </c>
      <c r="P24" s="72">
        <v>15</v>
      </c>
    </row>
    <row r="25" spans="1:16" ht="21.95" customHeight="1" x14ac:dyDescent="0.2">
      <c r="B25" s="97" t="s">
        <v>91</v>
      </c>
      <c r="C25" s="98" t="s">
        <v>118</v>
      </c>
      <c r="D25" s="73">
        <v>299</v>
      </c>
      <c r="E25" s="73">
        <v>325</v>
      </c>
      <c r="F25" s="73">
        <v>298</v>
      </c>
      <c r="G25" s="73">
        <v>302</v>
      </c>
      <c r="H25" s="73">
        <v>314</v>
      </c>
      <c r="I25" s="73">
        <v>316</v>
      </c>
      <c r="J25" s="73">
        <v>356</v>
      </c>
      <c r="K25" s="73">
        <v>402</v>
      </c>
      <c r="L25" s="73">
        <v>416</v>
      </c>
      <c r="M25" s="73">
        <v>405</v>
      </c>
      <c r="N25" s="73">
        <v>452</v>
      </c>
      <c r="O25" s="73">
        <v>495</v>
      </c>
      <c r="P25" s="73">
        <v>479</v>
      </c>
    </row>
    <row r="26" spans="1:16" ht="21.95" customHeight="1" x14ac:dyDescent="0.2">
      <c r="B26" s="93" t="s">
        <v>84</v>
      </c>
      <c r="C26" s="96" t="s">
        <v>71</v>
      </c>
      <c r="D26" s="74">
        <v>28.3</v>
      </c>
      <c r="E26" s="74">
        <v>30.7</v>
      </c>
      <c r="F26" s="74">
        <v>28.3</v>
      </c>
      <c r="G26" s="74">
        <v>28.8</v>
      </c>
      <c r="H26" s="74">
        <v>30.1</v>
      </c>
      <c r="I26" s="74">
        <v>30.5</v>
      </c>
      <c r="J26" s="74">
        <v>34.4</v>
      </c>
      <c r="K26" s="74">
        <v>39</v>
      </c>
      <c r="L26" s="74">
        <v>40.4</v>
      </c>
      <c r="M26" s="74">
        <v>39.4</v>
      </c>
      <c r="N26" s="74">
        <v>43.9</v>
      </c>
      <c r="O26" s="74">
        <v>48.1</v>
      </c>
      <c r="P26" s="74">
        <v>46.3</v>
      </c>
    </row>
    <row r="27" spans="1:16" ht="21.95" customHeight="1" x14ac:dyDescent="0.2">
      <c r="B27" s="101" t="s">
        <v>85</v>
      </c>
      <c r="C27" s="102" t="s">
        <v>25</v>
      </c>
      <c r="D27" s="75">
        <v>74</v>
      </c>
      <c r="E27" s="75">
        <v>70.900000000000006</v>
      </c>
      <c r="F27" s="75">
        <v>88.2</v>
      </c>
      <c r="G27" s="75">
        <v>81.400000000000006</v>
      </c>
      <c r="H27" s="75">
        <v>87</v>
      </c>
      <c r="I27" s="75">
        <v>94.4</v>
      </c>
      <c r="J27" s="75">
        <v>80.900000000000006</v>
      </c>
      <c r="K27" s="75">
        <v>84.3</v>
      </c>
      <c r="L27" s="75">
        <v>86.4</v>
      </c>
      <c r="M27" s="75">
        <v>94.5</v>
      </c>
      <c r="N27" s="75">
        <v>88</v>
      </c>
      <c r="O27" s="75">
        <v>82.5</v>
      </c>
      <c r="P27" s="75">
        <v>87.9</v>
      </c>
    </row>
    <row r="28" spans="1:16" ht="18" customHeight="1" x14ac:dyDescent="0.2">
      <c r="B28" s="33" t="s">
        <v>94</v>
      </c>
    </row>
    <row r="30" spans="1:16" ht="18" customHeight="1" x14ac:dyDescent="0.2">
      <c r="D30" s="76"/>
      <c r="G30" s="76"/>
      <c r="H30" s="76"/>
    </row>
    <row r="31" spans="1:16" ht="18" customHeight="1" x14ac:dyDescent="0.2">
      <c r="D31" s="76"/>
      <c r="G31" s="76"/>
      <c r="H31" s="76"/>
    </row>
    <row r="32" spans="1:16" ht="18" customHeight="1" x14ac:dyDescent="0.2">
      <c r="D32" s="76"/>
      <c r="G32" s="76"/>
      <c r="H32" s="76"/>
    </row>
    <row r="33" spans="1:6" ht="12.75" x14ac:dyDescent="0.2">
      <c r="A33" s="33"/>
      <c r="B33" s="51"/>
      <c r="C33" s="51"/>
    </row>
    <row r="34" spans="1:6" ht="12.75" x14ac:dyDescent="0.2">
      <c r="A34" s="33"/>
      <c r="B34" s="51"/>
      <c r="C34" s="51"/>
      <c r="D34" s="77"/>
      <c r="E34" s="77"/>
      <c r="F34" s="77"/>
    </row>
    <row r="35" spans="1:6" ht="12.75" x14ac:dyDescent="0.2">
      <c r="A35" s="33"/>
      <c r="B35" s="51"/>
      <c r="C35" s="51"/>
    </row>
  </sheetData>
  <hyperlinks>
    <hyperlink ref="N13" location="ÍNDICE!A1" display="Voltar ao 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41.7109375" style="51" customWidth="1"/>
    <col min="3" max="3" width="10.5703125" style="51" customWidth="1"/>
    <col min="4" max="16" width="12.7109375" style="51" customWidth="1"/>
    <col min="17" max="16384" width="9.140625" style="51"/>
  </cols>
  <sheetData>
    <row r="1" spans="1:16" ht="24.95" customHeight="1" x14ac:dyDescent="0.2">
      <c r="A1" s="51"/>
      <c r="B1" s="40" t="s">
        <v>63</v>
      </c>
      <c r="C1" s="33"/>
    </row>
    <row r="2" spans="1:16" ht="24.95" customHeight="1" x14ac:dyDescent="0.2">
      <c r="A2" s="51"/>
      <c r="B2" s="1" t="s">
        <v>18</v>
      </c>
      <c r="C2" s="1" t="s">
        <v>2</v>
      </c>
      <c r="D2" s="34">
        <v>2010</v>
      </c>
      <c r="E2" s="34">
        <v>2011</v>
      </c>
      <c r="F2" s="34">
        <v>2012</v>
      </c>
      <c r="G2" s="34">
        <v>2013</v>
      </c>
      <c r="H2" s="34">
        <v>2014</v>
      </c>
      <c r="I2" s="34">
        <v>2015</v>
      </c>
      <c r="J2" s="34">
        <v>2016</v>
      </c>
      <c r="K2" s="34">
        <v>2017</v>
      </c>
      <c r="L2" s="34">
        <v>2018</v>
      </c>
      <c r="M2" s="34">
        <v>2019</v>
      </c>
      <c r="N2" s="34">
        <v>2020</v>
      </c>
      <c r="O2" s="34">
        <v>2021</v>
      </c>
      <c r="P2" s="34">
        <v>2022</v>
      </c>
    </row>
    <row r="3" spans="1:16" ht="21.95" customHeight="1" x14ac:dyDescent="0.2">
      <c r="A3" s="51"/>
      <c r="B3" s="103" t="s">
        <v>55</v>
      </c>
      <c r="C3" s="96" t="s">
        <v>41</v>
      </c>
      <c r="D3" s="7">
        <v>193885</v>
      </c>
      <c r="E3" s="7">
        <v>228101</v>
      </c>
      <c r="F3" s="7">
        <v>208980</v>
      </c>
      <c r="G3" s="7">
        <v>236800</v>
      </c>
      <c r="H3" s="7">
        <v>251519</v>
      </c>
      <c r="I3" s="7">
        <v>246639</v>
      </c>
      <c r="J3" s="7">
        <v>299583</v>
      </c>
      <c r="K3" s="7">
        <v>319743</v>
      </c>
      <c r="L3" s="7">
        <v>340817</v>
      </c>
      <c r="M3" s="7">
        <v>346510</v>
      </c>
      <c r="N3" s="7">
        <v>355284</v>
      </c>
      <c r="O3" s="7">
        <v>363918</v>
      </c>
      <c r="P3" s="7">
        <v>378452</v>
      </c>
    </row>
    <row r="4" spans="1:16" ht="21.95" customHeight="1" x14ac:dyDescent="0.2">
      <c r="A4" s="51"/>
      <c r="B4" s="103" t="s">
        <v>61</v>
      </c>
      <c r="C4" s="104" t="s">
        <v>41</v>
      </c>
      <c r="D4" s="54">
        <v>1975.913</v>
      </c>
      <c r="E4" s="54">
        <v>4527.5969999999998</v>
      </c>
      <c r="F4" s="58">
        <v>2720</v>
      </c>
      <c r="G4" s="58">
        <v>2719.2179999999998</v>
      </c>
      <c r="H4" s="58">
        <v>7933.9949999999999</v>
      </c>
      <c r="I4" s="58">
        <v>12409.428</v>
      </c>
      <c r="J4" s="58">
        <v>8625.1400000000012</v>
      </c>
      <c r="K4" s="58">
        <v>13574.78</v>
      </c>
      <c r="L4" s="58">
        <v>19411.54</v>
      </c>
      <c r="M4" s="58">
        <v>29.094920999999999</v>
      </c>
      <c r="N4" s="58">
        <v>41.485999999999997</v>
      </c>
      <c r="O4" s="58"/>
      <c r="P4" s="58"/>
    </row>
    <row r="5" spans="1:16" ht="21.95" customHeight="1" x14ac:dyDescent="0.2">
      <c r="A5" s="51"/>
      <c r="B5" s="105" t="s">
        <v>62</v>
      </c>
      <c r="C5" s="96" t="s">
        <v>41</v>
      </c>
      <c r="D5" s="55" t="s">
        <v>56</v>
      </c>
      <c r="E5" s="55" t="s">
        <v>56</v>
      </c>
      <c r="F5" s="55" t="s">
        <v>56</v>
      </c>
      <c r="G5" s="55" t="s">
        <v>56</v>
      </c>
      <c r="H5" s="55" t="s">
        <v>56</v>
      </c>
      <c r="I5" s="55" t="s">
        <v>56</v>
      </c>
      <c r="J5" s="55" t="s">
        <v>56</v>
      </c>
      <c r="K5" s="55" t="s">
        <v>56</v>
      </c>
      <c r="L5" s="55" t="s">
        <v>56</v>
      </c>
      <c r="M5" s="55" t="s">
        <v>56</v>
      </c>
      <c r="N5" s="55" t="s">
        <v>56</v>
      </c>
      <c r="O5" s="55"/>
      <c r="P5" s="55"/>
    </row>
    <row r="6" spans="1:16" ht="21.95" customHeight="1" x14ac:dyDescent="0.2">
      <c r="A6" s="51"/>
      <c r="B6" s="106" t="s">
        <v>57</v>
      </c>
      <c r="C6" s="107" t="s">
        <v>25</v>
      </c>
      <c r="D6" s="57">
        <f>D4/D3*100</f>
        <v>1.0191159708074373</v>
      </c>
      <c r="E6" s="57">
        <f>E4/E3*100</f>
        <v>1.984908878084708</v>
      </c>
      <c r="F6" s="57">
        <f>F4/F3*100</f>
        <v>1.3015599578907073</v>
      </c>
      <c r="G6" s="57">
        <f t="shared" ref="G6:H6" si="0">G4/G3*100</f>
        <v>1.1483184121621621</v>
      </c>
      <c r="H6" s="57">
        <f t="shared" si="0"/>
        <v>3.1544316731539164</v>
      </c>
      <c r="I6" s="57">
        <f t="shared" ref="I6:N6" si="1">I4/I3*100</f>
        <v>5.0314135234087063</v>
      </c>
      <c r="J6" s="57">
        <f t="shared" si="1"/>
        <v>2.8790485441430258</v>
      </c>
      <c r="K6" s="57">
        <f t="shared" si="1"/>
        <v>4.2455284400283979</v>
      </c>
      <c r="L6" s="57">
        <f t="shared" si="1"/>
        <v>5.6955903021269485</v>
      </c>
      <c r="M6" s="57">
        <f t="shared" si="1"/>
        <v>8.3965602724308096E-3</v>
      </c>
      <c r="N6" s="57">
        <f t="shared" si="1"/>
        <v>1.1676855698539759E-2</v>
      </c>
      <c r="O6" s="57"/>
      <c r="P6" s="57"/>
    </row>
    <row r="7" spans="1:16" x14ac:dyDescent="0.2">
      <c r="A7" s="51"/>
    </row>
    <row r="8" spans="1:16" x14ac:dyDescent="0.2">
      <c r="B8" s="53"/>
    </row>
    <row r="9" spans="1:16" x14ac:dyDescent="0.2">
      <c r="A9" s="51"/>
      <c r="O9" s="13" t="s">
        <v>9</v>
      </c>
    </row>
    <row r="10" spans="1:16" x14ac:dyDescent="0.2">
      <c r="A10" s="51"/>
    </row>
    <row r="11" spans="1:16" x14ac:dyDescent="0.2">
      <c r="A11" s="51"/>
    </row>
    <row r="12" spans="1:16" x14ac:dyDescent="0.2">
      <c r="A12" s="51"/>
      <c r="C12" s="56"/>
    </row>
    <row r="13" spans="1:16" x14ac:dyDescent="0.2">
      <c r="A13" s="51"/>
      <c r="C13" s="56"/>
    </row>
    <row r="14" spans="1:16" x14ac:dyDescent="0.2">
      <c r="A14" s="51"/>
    </row>
    <row r="15" spans="1:16" x14ac:dyDescent="0.2">
      <c r="A15" s="51"/>
    </row>
    <row r="16" spans="1:16" x14ac:dyDescent="0.2">
      <c r="A16" s="51"/>
      <c r="K16" s="52"/>
    </row>
    <row r="17" spans="1:1" x14ac:dyDescent="0.2">
      <c r="A17" s="51"/>
    </row>
    <row r="18" spans="1:1" x14ac:dyDescent="0.2">
      <c r="A18" s="51"/>
    </row>
  </sheetData>
  <hyperlinks>
    <hyperlink ref="O9" location="ÍNDICE!A1" display="Voltar ao índice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9.8554687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30" ht="29.85" customHeight="1" x14ac:dyDescent="0.2">
      <c r="B1" s="47" t="s">
        <v>48</v>
      </c>
      <c r="C1" s="33"/>
      <c r="N1" s="22"/>
      <c r="O1" s="22"/>
      <c r="P1" s="22"/>
    </row>
    <row r="2" spans="2:30" ht="23.25" customHeight="1" x14ac:dyDescent="0.2">
      <c r="B2" s="48" t="s">
        <v>18</v>
      </c>
      <c r="C2" s="49" t="s">
        <v>2</v>
      </c>
      <c r="D2" s="34">
        <v>2010</v>
      </c>
      <c r="E2" s="34">
        <v>2011</v>
      </c>
      <c r="F2" s="34">
        <v>2012</v>
      </c>
      <c r="G2" s="34">
        <v>2013</v>
      </c>
      <c r="H2" s="34">
        <v>2014</v>
      </c>
      <c r="I2" s="34">
        <v>2015</v>
      </c>
      <c r="J2" s="34">
        <v>2016</v>
      </c>
      <c r="K2" s="34">
        <v>2017</v>
      </c>
      <c r="L2" s="34">
        <v>2018</v>
      </c>
      <c r="M2" s="34">
        <v>2019</v>
      </c>
      <c r="N2" s="34">
        <v>2020</v>
      </c>
      <c r="O2" s="34">
        <v>2021</v>
      </c>
      <c r="P2" s="34">
        <v>2022</v>
      </c>
      <c r="S2" s="22"/>
      <c r="T2" s="22"/>
      <c r="U2" s="22"/>
      <c r="V2" s="28"/>
      <c r="W2" s="28"/>
      <c r="X2" s="28"/>
      <c r="Y2" s="28"/>
      <c r="Z2" s="28"/>
      <c r="AA2" s="28"/>
      <c r="AB2" s="28"/>
      <c r="AC2" s="28"/>
      <c r="AD2" s="28"/>
    </row>
    <row r="3" spans="2:30" ht="18" customHeight="1" x14ac:dyDescent="0.2">
      <c r="B3" s="108" t="s">
        <v>21</v>
      </c>
      <c r="C3" s="96" t="s">
        <v>41</v>
      </c>
      <c r="D3" s="7">
        <v>193885</v>
      </c>
      <c r="E3" s="7">
        <v>228101</v>
      </c>
      <c r="F3" s="7">
        <v>208980</v>
      </c>
      <c r="G3" s="7">
        <v>236800</v>
      </c>
      <c r="H3" s="7">
        <v>251519</v>
      </c>
      <c r="I3" s="7">
        <v>246639</v>
      </c>
      <c r="J3" s="7">
        <v>299583</v>
      </c>
      <c r="K3" s="7">
        <v>319743</v>
      </c>
      <c r="L3" s="7">
        <v>340817</v>
      </c>
      <c r="M3" s="7">
        <v>346510</v>
      </c>
      <c r="N3" s="7">
        <v>355284</v>
      </c>
      <c r="O3" s="7">
        <v>363918</v>
      </c>
      <c r="P3" s="7">
        <v>378452</v>
      </c>
      <c r="S3" s="22"/>
      <c r="T3" s="22"/>
      <c r="U3" s="22"/>
      <c r="V3" s="28"/>
      <c r="W3" s="28"/>
      <c r="X3" s="28"/>
      <c r="Y3" s="28"/>
      <c r="Z3" s="28"/>
      <c r="AA3" s="28"/>
      <c r="AB3" s="28"/>
      <c r="AC3" s="28"/>
      <c r="AD3" s="28"/>
    </row>
    <row r="4" spans="2:30" ht="18" customHeight="1" x14ac:dyDescent="0.2">
      <c r="B4" s="109" t="s">
        <v>22</v>
      </c>
      <c r="C4" s="98" t="s">
        <v>41</v>
      </c>
      <c r="D4" s="35">
        <v>90725.751999999993</v>
      </c>
      <c r="E4" s="35">
        <v>72873.717999999993</v>
      </c>
      <c r="F4" s="35">
        <v>62813.993999999999</v>
      </c>
      <c r="G4" s="35">
        <v>81722.248000000007</v>
      </c>
      <c r="H4" s="35">
        <v>85440.217000000004</v>
      </c>
      <c r="I4" s="35">
        <v>93157.986000000004</v>
      </c>
      <c r="J4" s="35">
        <v>115702.71</v>
      </c>
      <c r="K4" s="35">
        <v>141142.82399999999</v>
      </c>
      <c r="L4" s="35">
        <v>150477.47</v>
      </c>
      <c r="M4" s="35">
        <v>114850.962</v>
      </c>
      <c r="N4" s="35">
        <v>160355.85200000001</v>
      </c>
      <c r="O4" s="35">
        <v>129085.739</v>
      </c>
      <c r="P4" s="35">
        <v>112024.427</v>
      </c>
      <c r="S4" s="22"/>
      <c r="T4" s="22"/>
      <c r="U4" s="22"/>
      <c r="V4" s="28"/>
      <c r="W4" s="28"/>
      <c r="X4" s="28"/>
      <c r="Y4" s="28"/>
      <c r="Z4" s="28"/>
      <c r="AA4" s="28"/>
      <c r="AB4" s="28"/>
      <c r="AC4" s="28"/>
      <c r="AD4" s="28"/>
    </row>
    <row r="5" spans="2:30" ht="18" customHeight="1" x14ac:dyDescent="0.2">
      <c r="B5" s="110" t="s">
        <v>23</v>
      </c>
      <c r="C5" s="111" t="s">
        <v>41</v>
      </c>
      <c r="D5" s="36">
        <v>55811.387999999999</v>
      </c>
      <c r="E5" s="36">
        <v>54081.375</v>
      </c>
      <c r="F5" s="36">
        <v>98364.521999999997</v>
      </c>
      <c r="G5" s="36">
        <v>75522.547000000006</v>
      </c>
      <c r="H5" s="36">
        <v>94196.767999999996</v>
      </c>
      <c r="I5" s="36">
        <v>113630.51300000001</v>
      </c>
      <c r="J5" s="36">
        <v>97700.459000000003</v>
      </c>
      <c r="K5" s="36">
        <v>118410.064</v>
      </c>
      <c r="L5" s="36">
        <v>137995.223</v>
      </c>
      <c r="M5" s="36">
        <v>113836.56299999999</v>
      </c>
      <c r="N5" s="36">
        <v>161258.55900000001</v>
      </c>
      <c r="O5" s="36">
        <v>127380.70600000001</v>
      </c>
      <c r="P5" s="36">
        <v>140191.74299999999</v>
      </c>
      <c r="S5" s="22"/>
      <c r="T5" s="22"/>
      <c r="U5" s="22"/>
      <c r="V5" s="28"/>
      <c r="W5" s="28"/>
      <c r="X5" s="28"/>
      <c r="Y5" s="28"/>
      <c r="Z5" s="28"/>
      <c r="AA5" s="28"/>
      <c r="AB5" s="28"/>
      <c r="AC5" s="28"/>
      <c r="AD5" s="28"/>
    </row>
    <row r="6" spans="2:30" ht="12" customHeight="1" x14ac:dyDescent="0.2">
      <c r="B6" s="112"/>
      <c r="C6" s="1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21.95" customHeight="1" x14ac:dyDescent="0.2">
      <c r="B7" s="114" t="s">
        <v>24</v>
      </c>
      <c r="C7" s="115" t="s">
        <v>25</v>
      </c>
      <c r="D7" s="37">
        <f>(D5/D3)*100</f>
        <v>28.7858204605823</v>
      </c>
      <c r="E7" s="37">
        <f t="shared" ref="E7" si="0">(E5/E3)*100</f>
        <v>23.70939846822241</v>
      </c>
      <c r="F7" s="37">
        <f t="shared" ref="F7:G7" si="1">(F5/F3)*100</f>
        <v>47.068868791271889</v>
      </c>
      <c r="G7" s="37">
        <f t="shared" si="1"/>
        <v>31.892967483108109</v>
      </c>
      <c r="H7" s="37">
        <f t="shared" ref="H7:I7" si="2">(H5/H3)*100</f>
        <v>37.451153988366684</v>
      </c>
      <c r="I7" s="37">
        <f t="shared" si="2"/>
        <v>46.071591678526111</v>
      </c>
      <c r="J7" s="37">
        <f t="shared" ref="J7:K7" si="3">(J5/J3)*100</f>
        <v>32.612150555939422</v>
      </c>
      <c r="K7" s="37">
        <f t="shared" si="3"/>
        <v>37.032887037401913</v>
      </c>
      <c r="L7" s="37">
        <f t="shared" ref="L7:N7" si="4">(L5/L3)*100</f>
        <v>40.489536320077931</v>
      </c>
      <c r="M7" s="37">
        <f t="shared" si="4"/>
        <v>32.852316816253499</v>
      </c>
      <c r="N7" s="37">
        <f t="shared" si="4"/>
        <v>45.388635288951939</v>
      </c>
      <c r="O7" s="37">
        <f t="shared" ref="O7:P7" si="5">(O5/O3)*100</f>
        <v>35.00258464818998</v>
      </c>
      <c r="P7" s="37">
        <f t="shared" si="5"/>
        <v>37.043467335355601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30" ht="21.95" customHeight="1" x14ac:dyDescent="0.2">
      <c r="B8" s="116" t="s">
        <v>26</v>
      </c>
      <c r="C8" s="117" t="s">
        <v>41</v>
      </c>
      <c r="D8" s="38">
        <f>D3+D4-D5</f>
        <v>228799.36399999997</v>
      </c>
      <c r="E8" s="38">
        <f t="shared" ref="E8" si="6">E3+E4-E5</f>
        <v>246893.34299999999</v>
      </c>
      <c r="F8" s="38">
        <f t="shared" ref="F8:G8" si="7">F3+F4-F5</f>
        <v>173429.47200000001</v>
      </c>
      <c r="G8" s="38">
        <f t="shared" si="7"/>
        <v>242999.701</v>
      </c>
      <c r="H8" s="38">
        <f t="shared" ref="H8:I8" si="8">H3+H4-H5</f>
        <v>242762.44900000002</v>
      </c>
      <c r="I8" s="38">
        <f t="shared" si="8"/>
        <v>226166.47300000003</v>
      </c>
      <c r="J8" s="38">
        <f t="shared" ref="J8:K8" si="9">J3+J4-J5</f>
        <v>317585.25100000005</v>
      </c>
      <c r="K8" s="38">
        <f t="shared" si="9"/>
        <v>342475.76</v>
      </c>
      <c r="L8" s="38">
        <f t="shared" ref="L8:N8" si="10">L3+L4-L5</f>
        <v>353299.24699999997</v>
      </c>
      <c r="M8" s="38">
        <f t="shared" si="10"/>
        <v>347524.39899999998</v>
      </c>
      <c r="N8" s="38">
        <f t="shared" si="10"/>
        <v>354381.29300000001</v>
      </c>
      <c r="O8" s="38">
        <f t="shared" ref="O8:P8" si="11">O3+O4-O5</f>
        <v>365623.033</v>
      </c>
      <c r="P8" s="38">
        <f t="shared" si="11"/>
        <v>350284.68400000001</v>
      </c>
    </row>
    <row r="9" spans="2:30" ht="21.95" customHeight="1" x14ac:dyDescent="0.2">
      <c r="B9" s="114" t="s">
        <v>33</v>
      </c>
      <c r="C9" s="115" t="s">
        <v>25</v>
      </c>
      <c r="D9" s="37">
        <f>(D3/D8)*100</f>
        <v>84.740183106453046</v>
      </c>
      <c r="E9" s="37">
        <f t="shared" ref="E9" si="12">(E3/E8)*100</f>
        <v>92.388477238124651</v>
      </c>
      <c r="F9" s="37">
        <f t="shared" ref="F9:G9" si="13">(F3/F8)*100</f>
        <v>120.4985505577737</v>
      </c>
      <c r="G9" s="37">
        <f t="shared" si="13"/>
        <v>97.448679576770346</v>
      </c>
      <c r="H9" s="37">
        <f t="shared" ref="H9:I9" si="14">(H3/H8)*100</f>
        <v>103.60704509122824</v>
      </c>
      <c r="I9" s="37">
        <f t="shared" si="14"/>
        <v>109.05197252644956</v>
      </c>
      <c r="J9" s="37">
        <f t="shared" ref="J9:K9" si="15">(J3/J8)*100</f>
        <v>94.331521711630103</v>
      </c>
      <c r="K9" s="37">
        <f t="shared" si="15"/>
        <v>93.362228030386731</v>
      </c>
      <c r="L9" s="37">
        <f t="shared" ref="L9:N9" si="16">(L3/L8)*100</f>
        <v>96.466947748688526</v>
      </c>
      <c r="M9" s="37">
        <f t="shared" si="16"/>
        <v>99.7081071133656</v>
      </c>
      <c r="N9" s="37">
        <f t="shared" si="16"/>
        <v>100.25472761057961</v>
      </c>
      <c r="O9" s="37">
        <f t="shared" ref="O9:P9" si="17">(O3/O8)*100</f>
        <v>99.533663679224503</v>
      </c>
      <c r="P9" s="37">
        <f t="shared" si="17"/>
        <v>108.04126394518579</v>
      </c>
    </row>
    <row r="10" spans="2:30" ht="21.95" customHeight="1" x14ac:dyDescent="0.2">
      <c r="B10" s="116" t="s">
        <v>35</v>
      </c>
      <c r="C10" s="117" t="s">
        <v>25</v>
      </c>
      <c r="D10" s="39">
        <f>(D3-D5)/D8*100</f>
        <v>60.34702613946078</v>
      </c>
      <c r="E10" s="39">
        <f t="shared" ref="E10" si="18">(E3-E5)/E8*100</f>
        <v>70.483725031014714</v>
      </c>
      <c r="F10" s="39">
        <f t="shared" ref="F10:G10" si="19">(F3-F5)/F8*100</f>
        <v>63.781245900350783</v>
      </c>
      <c r="G10" s="39">
        <f t="shared" si="19"/>
        <v>66.369403886632767</v>
      </c>
      <c r="H10" s="39">
        <f t="shared" ref="H10:I10" si="20">(H3-H5)/H8*100</f>
        <v>64.805011091315862</v>
      </c>
      <c r="I10" s="39">
        <f t="shared" si="20"/>
        <v>58.809993026685248</v>
      </c>
      <c r="J10" s="39">
        <f t="shared" ref="J10:K10" si="21">(J3-J5)/J8*100</f>
        <v>63.567983829324604</v>
      </c>
      <c r="K10" s="39">
        <f t="shared" si="21"/>
        <v>58.787499588292022</v>
      </c>
      <c r="L10" s="39">
        <f t="shared" ref="L10:N10" si="22">(L3-L5)/L8*100</f>
        <v>57.407927903112686</v>
      </c>
      <c r="M10" s="39">
        <f t="shared" si="22"/>
        <v>66.951683872993343</v>
      </c>
      <c r="N10" s="39">
        <f t="shared" si="22"/>
        <v>54.750474935481428</v>
      </c>
      <c r="O10" s="39">
        <f t="shared" ref="O10:P10" si="23">(O3-O5)/O8*100</f>
        <v>64.694308796459225</v>
      </c>
      <c r="P10" s="39">
        <f t="shared" si="23"/>
        <v>68.019033626945571</v>
      </c>
    </row>
    <row r="11" spans="2:30" ht="6" customHeight="1" x14ac:dyDescent="0.2"/>
    <row r="12" spans="2:30" x14ac:dyDescent="0.2">
      <c r="B12" s="69" t="s">
        <v>27</v>
      </c>
    </row>
    <row r="13" spans="2:30" x14ac:dyDescent="0.2">
      <c r="B13" s="69" t="s">
        <v>28</v>
      </c>
    </row>
    <row r="14" spans="2:30" x14ac:dyDescent="0.2">
      <c r="B14" s="69" t="s">
        <v>29</v>
      </c>
      <c r="O14" s="21" t="s">
        <v>9</v>
      </c>
    </row>
    <row r="15" spans="2:30" x14ac:dyDescent="0.2">
      <c r="B15" s="69" t="s">
        <v>30</v>
      </c>
    </row>
    <row r="16" spans="2:30" x14ac:dyDescent="0.2">
      <c r="B16" s="69" t="s">
        <v>31</v>
      </c>
    </row>
    <row r="17" spans="3:3" x14ac:dyDescent="0.2">
      <c r="C17" s="22"/>
    </row>
    <row r="18" spans="3:3" x14ac:dyDescent="0.2">
      <c r="C18" s="22"/>
    </row>
    <row r="24" spans="3:3" x14ac:dyDescent="0.2">
      <c r="C24" s="22"/>
    </row>
    <row r="25" spans="3:3" x14ac:dyDescent="0.2">
      <c r="C25" s="22"/>
    </row>
  </sheetData>
  <sheetProtection selectLockedCells="1" selectUnlockedCells="1"/>
  <hyperlinks>
    <hyperlink ref="O14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3" firstPageNumber="0" fitToWidth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2</vt:i4>
      </vt:variant>
    </vt:vector>
  </HeadingPairs>
  <TitlesOfParts>
    <vt:vector size="10" baseType="lpstr">
      <vt:lpstr>ÍNDICE</vt:lpstr>
      <vt:lpstr>1</vt:lpstr>
      <vt:lpstr>2</vt:lpstr>
      <vt:lpstr>3</vt:lpstr>
      <vt:lpstr>4</vt:lpstr>
      <vt:lpstr>5</vt:lpstr>
      <vt:lpstr>6</vt:lpstr>
      <vt:lpstr>7</vt:lpstr>
      <vt:lpstr>'1'!Área_de_Impressão</vt:lpstr>
      <vt:lpstr>'6'!Área_de_Impressão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2019-06-04T09:14:06Z</cp:lastPrinted>
  <dcterms:created xsi:type="dcterms:W3CDTF">2011-10-20T09:20:09Z</dcterms:created>
  <dcterms:modified xsi:type="dcterms:W3CDTF">2023-08-28T14:52:28Z</dcterms:modified>
</cp:coreProperties>
</file>