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dias\Documents\WORK_D\AMIS\GlobalAgrimar\ATUALIZACAO_2023\FICHEIROS\Frutos\"/>
    </mc:Choice>
  </mc:AlternateContent>
  <bookViews>
    <workbookView xWindow="1695" yWindow="-210" windowWidth="12420" windowHeight="8055" tabRatio="610"/>
  </bookViews>
  <sheets>
    <sheet name="ÍNDICE" sheetId="1" r:id="rId1"/>
    <sheet name="1" sheetId="2" r:id="rId2"/>
    <sheet name="2" sheetId="3" r:id="rId3"/>
    <sheet name="3" sheetId="4" r:id="rId4"/>
    <sheet name="4" sheetId="7" r:id="rId5"/>
    <sheet name="5" sheetId="8" r:id="rId6"/>
  </sheets>
  <definedNames>
    <definedName name="_xlnm.Print_Area" localSheetId="1">'1'!$B$1:$M$12</definedName>
    <definedName name="_xlnm.Print_Area" localSheetId="2">'2'!$B$1:$G$8</definedName>
    <definedName name="_xlnm.Print_Area" localSheetId="3">'3'!#REF!</definedName>
    <definedName name="_xlnm.Print_Area" localSheetId="5">'5'!$B$1:$F$10</definedName>
  </definedNames>
  <calcPr calcId="152511"/>
</workbook>
</file>

<file path=xl/calcChain.xml><?xml version="1.0" encoding="utf-8"?>
<calcChain xmlns="http://schemas.openxmlformats.org/spreadsheetml/2006/main">
  <c r="C14" i="4" l="1"/>
  <c r="P10" i="8" l="1"/>
  <c r="P9" i="8"/>
  <c r="P8" i="8"/>
  <c r="P7" i="8"/>
  <c r="Q8" i="3"/>
  <c r="Q5" i="3"/>
  <c r="Q11" i="2"/>
  <c r="Q10" i="2"/>
  <c r="Q8" i="2"/>
  <c r="Q5" i="2"/>
  <c r="M5" i="2" l="1"/>
  <c r="O8" i="8" l="1"/>
  <c r="O9" i="8" s="1"/>
  <c r="O7" i="8"/>
  <c r="P8" i="3"/>
  <c r="P5" i="3"/>
  <c r="P11" i="2"/>
  <c r="P10" i="2"/>
  <c r="P8" i="2"/>
  <c r="P5" i="2"/>
  <c r="O10" i="8" l="1"/>
  <c r="N8" i="8"/>
  <c r="N10" i="8" s="1"/>
  <c r="N7" i="8"/>
  <c r="M8" i="8"/>
  <c r="M10" i="8" s="1"/>
  <c r="M7" i="8"/>
  <c r="N9" i="8" l="1"/>
  <c r="M9" i="8"/>
  <c r="D14" i="4"/>
  <c r="O8" i="3"/>
  <c r="O5" i="3"/>
  <c r="O11" i="2"/>
  <c r="O10" i="2"/>
  <c r="O8" i="2"/>
  <c r="O5" i="2"/>
  <c r="N8" i="3" l="1"/>
  <c r="N5" i="3"/>
  <c r="N11" i="2"/>
  <c r="N10" i="2"/>
  <c r="N8" i="2"/>
  <c r="N5" i="2"/>
  <c r="L8" i="8" l="1"/>
  <c r="L10" i="8" s="1"/>
  <c r="L7" i="8"/>
  <c r="L9" i="8" l="1"/>
  <c r="M8" i="3" l="1"/>
  <c r="M5" i="3"/>
  <c r="M11" i="2"/>
  <c r="M10" i="2"/>
  <c r="M8" i="2"/>
  <c r="H14" i="4" l="1"/>
  <c r="G14" i="4"/>
  <c r="L8" i="3" l="1"/>
  <c r="L5" i="3"/>
  <c r="L11" i="2" l="1"/>
  <c r="L10" i="2"/>
  <c r="L8" i="2"/>
  <c r="L5" i="2"/>
  <c r="K8" i="8"/>
  <c r="K10" i="8" s="1"/>
  <c r="K7" i="8"/>
  <c r="K9" i="8" l="1"/>
  <c r="J8" i="8"/>
  <c r="J10" i="8" s="1"/>
  <c r="J7" i="8"/>
  <c r="J9" i="8" l="1"/>
  <c r="I8" i="8"/>
  <c r="I9" i="8" s="1"/>
  <c r="I7" i="8"/>
  <c r="I10" i="8" l="1"/>
  <c r="E5" i="3"/>
  <c r="E8" i="3"/>
  <c r="K8" i="3"/>
  <c r="K5" i="3"/>
  <c r="E8" i="2"/>
  <c r="E10" i="2"/>
  <c r="E11" i="2"/>
  <c r="K11" i="2"/>
  <c r="K10" i="2"/>
  <c r="K8" i="2"/>
  <c r="K5" i="2"/>
  <c r="J8" i="3" l="1"/>
  <c r="I8" i="3"/>
  <c r="J5" i="3"/>
  <c r="I5" i="3"/>
  <c r="H8" i="8"/>
  <c r="H10" i="8" s="1"/>
  <c r="H7" i="8"/>
  <c r="J11" i="2"/>
  <c r="J10" i="2"/>
  <c r="J8" i="2"/>
  <c r="J5" i="2"/>
  <c r="I11" i="2"/>
  <c r="I10" i="2"/>
  <c r="I8" i="2"/>
  <c r="I5" i="2"/>
  <c r="H9" i="8" l="1"/>
  <c r="H8" i="3" l="1"/>
  <c r="H5" i="3"/>
  <c r="H11" i="2"/>
  <c r="H10" i="2"/>
  <c r="H8" i="2"/>
  <c r="H5" i="2"/>
  <c r="G8" i="8"/>
  <c r="G10" i="8" s="1"/>
  <c r="G7" i="8"/>
  <c r="G9" i="8" l="1"/>
  <c r="G8" i="3"/>
  <c r="F8" i="3"/>
  <c r="G5" i="3"/>
  <c r="F5" i="3"/>
  <c r="G11" i="2" l="1"/>
  <c r="G10" i="2"/>
  <c r="G8" i="2"/>
  <c r="G5" i="2"/>
  <c r="F8" i="8"/>
  <c r="F10" i="8" s="1"/>
  <c r="F7" i="8"/>
  <c r="F9" i="8" l="1"/>
  <c r="F11" i="2"/>
  <c r="F10" i="2"/>
  <c r="E8" i="8"/>
  <c r="E10" i="8" s="1"/>
  <c r="E7" i="8"/>
  <c r="F8" i="2"/>
  <c r="F5" i="2"/>
  <c r="D8" i="8"/>
  <c r="D9" i="8" s="1"/>
  <c r="D7" i="8"/>
  <c r="E5" i="2"/>
  <c r="E9" i="8" l="1"/>
  <c r="D10" i="8"/>
</calcChain>
</file>

<file path=xl/sharedStrings.xml><?xml version="1.0" encoding="utf-8"?>
<sst xmlns="http://schemas.openxmlformats.org/spreadsheetml/2006/main" count="132" uniqueCount="74">
  <si>
    <t>1. Comércio Internacional</t>
  </si>
  <si>
    <t>4. Área e Produção</t>
  </si>
  <si>
    <t>Unidade</t>
  </si>
  <si>
    <t>Fluxo</t>
  </si>
  <si>
    <t>Entradas</t>
  </si>
  <si>
    <t>Saídas</t>
  </si>
  <si>
    <t>Saldo</t>
  </si>
  <si>
    <t>EUR/Kg</t>
  </si>
  <si>
    <t>Preço Médio de Exportação</t>
  </si>
  <si>
    <t>Voltar ao índice</t>
  </si>
  <si>
    <t>PT</t>
  </si>
  <si>
    <t>Total</t>
  </si>
  <si>
    <r>
      <t xml:space="preserve">Valor 
</t>
    </r>
    <r>
      <rPr>
        <sz val="10"/>
        <color indexed="60"/>
        <rFont val="Arial"/>
        <family val="2"/>
      </rPr>
      <t>(1000 EUR)</t>
    </r>
  </si>
  <si>
    <t>Espanha</t>
  </si>
  <si>
    <t>França</t>
  </si>
  <si>
    <t>Rubrica</t>
  </si>
  <si>
    <t>ha</t>
  </si>
  <si>
    <t>Produção</t>
  </si>
  <si>
    <t>Importação</t>
  </si>
  <si>
    <t>Exportação</t>
  </si>
  <si>
    <t>Orientação Exportadora</t>
  </si>
  <si>
    <t>%</t>
  </si>
  <si>
    <t>Consumo Aparente</t>
  </si>
  <si>
    <t>Grau de Auto-Aprovisionamento</t>
  </si>
  <si>
    <t>Nota:</t>
  </si>
  <si>
    <t>Orientação Exportadora = Exportação / Produção x 100</t>
  </si>
  <si>
    <t>Consumo Aparente = Produção + Importação - Exportação</t>
  </si>
  <si>
    <t>Grau de Auto-Aprovisionamento = Produção / Consumo Aparente x 100</t>
  </si>
  <si>
    <t>Grau de Abastecimento do mercado interno = (Produção - Exportação) / Consumo Aparente x 100</t>
  </si>
  <si>
    <t>2010</t>
  </si>
  <si>
    <t>Produto</t>
  </si>
  <si>
    <t>Preço Médio de Importação</t>
  </si>
  <si>
    <t>Países Baixos</t>
  </si>
  <si>
    <t>Alemanha</t>
  </si>
  <si>
    <t>Bélgica</t>
  </si>
  <si>
    <t>TOTAL</t>
  </si>
  <si>
    <t>5. Indicadores de análise do Comércio Internacional</t>
  </si>
  <si>
    <t>Mirtilo</t>
  </si>
  <si>
    <t>Unid.</t>
  </si>
  <si>
    <t>ton</t>
  </si>
  <si>
    <t>Grau de Abastec. do merc. interno</t>
  </si>
  <si>
    <t>Fonte:</t>
  </si>
  <si>
    <t>2. Destinos das Saídas - UE/Países Terceiros</t>
  </si>
  <si>
    <t>Outros países</t>
  </si>
  <si>
    <t>tonelada</t>
  </si>
  <si>
    <r>
      <t>Quantidade</t>
    </r>
    <r>
      <rPr>
        <sz val="10"/>
        <color indexed="60"/>
        <rFont val="Arial"/>
        <family val="2"/>
      </rPr>
      <t xml:space="preserve"> 
(tonelada)</t>
    </r>
  </si>
  <si>
    <t>Suécia</t>
  </si>
  <si>
    <t>3. Origens das Entradas e Destinos das Saídas</t>
  </si>
  <si>
    <t>UE</t>
  </si>
  <si>
    <t>Áustria</t>
  </si>
  <si>
    <t>MIRTILO</t>
  </si>
  <si>
    <t>Código NC: 08104030</t>
  </si>
  <si>
    <t xml:space="preserve">Mirtilo - Comércio Internacional </t>
  </si>
  <si>
    <r>
      <t>Mirtilo</t>
    </r>
    <r>
      <rPr>
        <b/>
        <sz val="8"/>
        <color indexed="19"/>
        <rFont val="Arial"/>
        <family val="2"/>
      </rPr>
      <t/>
    </r>
  </si>
  <si>
    <t>Mirtilo - Destinos das Saídas - UE e Países Terceiros (PT)</t>
  </si>
  <si>
    <t xml:space="preserve">Mirtilo - Principais destinos das Saídas </t>
  </si>
  <si>
    <t>Mirtilo - Principais origens das Entradas</t>
  </si>
  <si>
    <t>Mirtilo - Área e Produção</t>
  </si>
  <si>
    <t xml:space="preserve">Área </t>
  </si>
  <si>
    <t xml:space="preserve">Produção </t>
  </si>
  <si>
    <t>Mirtilo - Indicadores de análise do Comércio Internacional</t>
  </si>
  <si>
    <t>Suíça</t>
  </si>
  <si>
    <t>* dados preliminares</t>
  </si>
  <si>
    <t>Polónia</t>
  </si>
  <si>
    <t/>
  </si>
  <si>
    <t>Estónia</t>
  </si>
  <si>
    <t>Reino Unido (Irlanda do Norte)</t>
  </si>
  <si>
    <r>
      <t xml:space="preserve">Reino Unido </t>
    </r>
    <r>
      <rPr>
        <sz val="10"/>
        <color indexed="19"/>
        <rFont val="Arial"/>
        <family val="2"/>
      </rPr>
      <t>(não inc. Irlanda Norte)</t>
    </r>
  </si>
  <si>
    <t>2022*</t>
  </si>
  <si>
    <t>atualizado em: jul/2023</t>
  </si>
  <si>
    <r>
      <t>2022</t>
    </r>
    <r>
      <rPr>
        <b/>
        <sz val="10"/>
        <color indexed="56"/>
        <rFont val="Arial"/>
        <family val="2"/>
      </rPr>
      <t xml:space="preserve"> </t>
    </r>
    <r>
      <rPr>
        <sz val="10"/>
        <color indexed="56"/>
        <rFont val="Arial"/>
        <family val="2"/>
      </rPr>
      <t>(dados preliminares)</t>
    </r>
  </si>
  <si>
    <r>
      <t>Reino Unido</t>
    </r>
    <r>
      <rPr>
        <sz val="10"/>
        <color indexed="19"/>
        <rFont val="Arial"/>
        <family val="2"/>
      </rPr>
      <t xml:space="preserve"> (não inc. Irlanda Norte)</t>
    </r>
  </si>
  <si>
    <r>
      <t xml:space="preserve">Quantidade
</t>
    </r>
    <r>
      <rPr>
        <sz val="10"/>
        <color rgb="FF808000"/>
        <rFont val="Arial"/>
        <family val="2"/>
      </rPr>
      <t>(tonelada)</t>
    </r>
  </si>
  <si>
    <r>
      <t xml:space="preserve">Valor
</t>
    </r>
    <r>
      <rPr>
        <sz val="10"/>
        <color rgb="FF808000"/>
        <rFont val="Arial"/>
        <family val="2"/>
      </rPr>
      <t>(1000 EUR)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</si>
</sst>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#,##0.0"/>
    <numFmt numFmtId="166" formatCode="_-* #,##0\ _€_-;\-* #,##0\ _€_-;_-* &quot;-&quot;??\ _€_-;_-@_-"/>
  </numFmts>
  <fonts count="23" x14ac:knownFonts="1">
    <font>
      <sz val="10"/>
      <name val="Arial"/>
      <family val="2"/>
    </font>
    <font>
      <sz val="10"/>
      <color indexed="19"/>
      <name val="Arial"/>
      <family val="2"/>
    </font>
    <font>
      <b/>
      <sz val="12"/>
      <color indexed="56"/>
      <name val="Arial"/>
      <family val="2"/>
    </font>
    <font>
      <b/>
      <sz val="10"/>
      <color indexed="60"/>
      <name val="Arial"/>
      <family val="2"/>
    </font>
    <font>
      <u/>
      <sz val="10"/>
      <color indexed="12"/>
      <name val="Arial"/>
      <family val="2"/>
    </font>
    <font>
      <b/>
      <sz val="10"/>
      <color indexed="19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color indexed="60"/>
      <name val="Arial"/>
      <family val="2"/>
    </font>
    <font>
      <b/>
      <sz val="10"/>
      <name val="Arial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sz val="10"/>
      <color theme="1" tint="0.249977111117893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indexed="19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sz val="8.5"/>
      <name val="Arial"/>
      <family val="2"/>
    </font>
    <font>
      <sz val="9"/>
      <color theme="1"/>
      <name val="Calibri"/>
      <family val="2"/>
      <scheme val="minor"/>
    </font>
    <font>
      <b/>
      <sz val="11"/>
      <color rgb="FF808000"/>
      <name val="Arial"/>
      <family val="2"/>
    </font>
    <font>
      <b/>
      <sz val="10"/>
      <color rgb="FF808000"/>
      <name val="Arial"/>
      <family val="2"/>
    </font>
    <font>
      <sz val="10"/>
      <color rgb="FF808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47"/>
      </top>
      <bottom/>
      <diagonal/>
    </border>
    <border>
      <left/>
      <right/>
      <top/>
      <bottom style="hair">
        <color indexed="47"/>
      </bottom>
      <diagonal/>
    </border>
    <border>
      <left/>
      <right/>
      <top style="hair">
        <color indexed="47"/>
      </top>
      <bottom style="hair">
        <color indexed="47"/>
      </bottom>
      <diagonal/>
    </border>
    <border>
      <left/>
      <right/>
      <top/>
      <bottom style="thin">
        <color indexed="47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/>
      <top style="thin">
        <color indexed="47"/>
      </top>
      <bottom/>
      <diagonal/>
    </border>
    <border>
      <left/>
      <right/>
      <top style="hair">
        <color indexed="47"/>
      </top>
      <bottom style="thin">
        <color indexed="47"/>
      </bottom>
      <diagonal/>
    </border>
    <border>
      <left/>
      <right/>
      <top style="thin">
        <color indexed="47"/>
      </top>
      <bottom style="hair">
        <color indexed="47"/>
      </bottom>
      <diagonal/>
    </border>
  </borders>
  <cellStyleXfs count="8">
    <xf numFmtId="0" fontId="0" fillId="0" borderId="0"/>
    <xf numFmtId="0" fontId="1" fillId="0" borderId="0" applyNumberFormat="0" applyFill="0" applyProtection="0">
      <alignment vertical="center"/>
    </xf>
    <xf numFmtId="0" fontId="2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0" fontId="3" fillId="2" borderId="0" applyNumberFormat="0" applyProtection="0">
      <alignment horizontal="center" vertical="center"/>
    </xf>
    <xf numFmtId="0" fontId="11" fillId="0" borderId="0"/>
    <xf numFmtId="2" fontId="11" fillId="0" borderId="1" applyFill="0" applyProtection="0">
      <alignment vertical="center"/>
    </xf>
    <xf numFmtId="43" fontId="1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vertical="center"/>
    </xf>
    <xf numFmtId="0" fontId="3" fillId="2" borderId="0" xfId="4" applyNumberFormat="1" applyFont="1" applyBorder="1" applyProtection="1">
      <alignment horizontal="center" vertical="center"/>
    </xf>
    <xf numFmtId="0" fontId="3" fillId="2" borderId="0" xfId="4" applyNumberFormat="1" applyFont="1" applyBorder="1" applyAlignment="1" applyProtection="1">
      <alignment horizontal="right" vertical="center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6" fillId="3" borderId="3" xfId="0" applyNumberFormat="1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4" fillId="0" borderId="0" xfId="3" applyNumberFormat="1" applyFont="1" applyFill="1" applyBorder="1" applyAlignment="1" applyProtection="1">
      <alignment horizontal="right" vertical="center"/>
    </xf>
    <xf numFmtId="3" fontId="0" fillId="0" borderId="0" xfId="0" applyNumberFormat="1" applyAlignment="1">
      <alignment vertical="center"/>
    </xf>
    <xf numFmtId="1" fontId="0" fillId="0" borderId="0" xfId="0" applyNumberFormat="1"/>
    <xf numFmtId="3" fontId="4" fillId="0" borderId="0" xfId="0" applyNumberFormat="1" applyFont="1" applyAlignment="1">
      <alignment horizontal="right"/>
    </xf>
    <xf numFmtId="0" fontId="2" fillId="0" borderId="0" xfId="2" quotePrefix="1" applyNumberFormat="1" applyFont="1" applyFill="1" applyBorder="1" applyAlignment="1" applyProtection="1">
      <alignment horizontal="left" vertical="center"/>
    </xf>
    <xf numFmtId="0" fontId="3" fillId="2" borderId="0" xfId="4" quotePrefix="1" applyNumberFormat="1" applyFont="1" applyBorder="1" applyAlignment="1" applyProtection="1">
      <alignment horizontal="right" vertical="center"/>
    </xf>
    <xf numFmtId="0" fontId="2" fillId="0" borderId="0" xfId="0" quotePrefix="1" applyFont="1" applyAlignment="1">
      <alignment horizontal="left" vertical="center"/>
    </xf>
    <xf numFmtId="0" fontId="8" fillId="2" borderId="0" xfId="4" applyNumberFormat="1" applyFont="1" applyBorder="1" applyProtection="1">
      <alignment horizontal="center" vertical="center"/>
    </xf>
    <xf numFmtId="164" fontId="0" fillId="0" borderId="2" xfId="0" applyNumberFormat="1" applyBorder="1" applyAlignment="1">
      <alignment vertical="center"/>
    </xf>
    <xf numFmtId="164" fontId="0" fillId="4" borderId="4" xfId="0" applyNumberForma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0" fontId="4" fillId="0" borderId="0" xfId="3" applyAlignment="1">
      <alignment horizontal="right"/>
    </xf>
    <xf numFmtId="0" fontId="2" fillId="0" borderId="0" xfId="0" applyFont="1" applyAlignment="1">
      <alignment vertical="center"/>
    </xf>
    <xf numFmtId="3" fontId="0" fillId="0" borderId="0" xfId="0" applyNumberFormat="1" applyBorder="1" applyAlignment="1">
      <alignment horizontal="right" vertical="center"/>
    </xf>
    <xf numFmtId="3" fontId="0" fillId="4" borderId="3" xfId="0" applyNumberFormat="1" applyFill="1" applyBorder="1" applyAlignment="1">
      <alignment vertical="center"/>
    </xf>
    <xf numFmtId="3" fontId="0" fillId="4" borderId="3" xfId="0" applyNumberFormat="1" applyFill="1" applyBorder="1" applyAlignment="1">
      <alignment horizontal="right" vertical="center"/>
    </xf>
    <xf numFmtId="3" fontId="0" fillId="0" borderId="7" xfId="0" applyNumberFormat="1" applyFont="1" applyBorder="1" applyAlignment="1">
      <alignment horizontal="right" vertical="center"/>
    </xf>
    <xf numFmtId="165" fontId="0" fillId="5" borderId="6" xfId="0" applyNumberFormat="1" applyFill="1" applyBorder="1" applyAlignment="1">
      <alignment horizontal="right" vertical="center"/>
    </xf>
    <xf numFmtId="3" fontId="0" fillId="5" borderId="0" xfId="0" applyNumberFormat="1" applyFill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165" fontId="0" fillId="0" borderId="5" xfId="0" applyNumberFormat="1" applyFill="1" applyBorder="1" applyAlignment="1">
      <alignment horizontal="right" vertical="center"/>
    </xf>
    <xf numFmtId="0" fontId="13" fillId="6" borderId="0" xfId="5" applyFont="1" applyFill="1" applyAlignment="1">
      <alignment horizontal="center" vertical="center"/>
    </xf>
    <xf numFmtId="0" fontId="14" fillId="6" borderId="0" xfId="5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0" xfId="0" applyNumberFormat="1" applyFont="1" applyFill="1" applyAlignment="1" applyProtection="1">
      <alignment vertical="center"/>
    </xf>
    <xf numFmtId="0" fontId="2" fillId="0" borderId="0" xfId="0" quotePrefix="1" applyFont="1" applyFill="1" applyAlignment="1">
      <alignment horizontal="left" vertical="center"/>
    </xf>
    <xf numFmtId="1" fontId="0" fillId="0" borderId="0" xfId="0" applyNumberFormat="1" applyFill="1" applyAlignment="1">
      <alignment vertical="center"/>
    </xf>
    <xf numFmtId="3" fontId="6" fillId="3" borderId="5" xfId="0" applyNumberFormat="1" applyFont="1" applyFill="1" applyBorder="1" applyAlignment="1">
      <alignment vertical="center"/>
    </xf>
    <xf numFmtId="3" fontId="0" fillId="0" borderId="7" xfId="0" applyNumberFormat="1" applyBorder="1" applyAlignment="1">
      <alignment vertical="center"/>
    </xf>
    <xf numFmtId="0" fontId="10" fillId="2" borderId="0" xfId="4" applyNumberFormat="1" applyFont="1" applyBorder="1" applyAlignment="1" applyProtection="1">
      <alignment horizontal="right" vertical="center" wrapText="1"/>
    </xf>
    <xf numFmtId="0" fontId="5" fillId="4" borderId="0" xfId="0" applyNumberFormat="1" applyFont="1" applyFill="1" applyAlignment="1" applyProtection="1">
      <alignment vertical="center"/>
    </xf>
    <xf numFmtId="3" fontId="0" fillId="4" borderId="0" xfId="0" applyNumberFormat="1" applyFill="1" applyBorder="1" applyAlignment="1">
      <alignment vertical="center"/>
    </xf>
    <xf numFmtId="0" fontId="5" fillId="3" borderId="0" xfId="0" applyNumberFormat="1" applyFont="1" applyFill="1" applyAlignment="1" applyProtection="1">
      <alignment vertical="center"/>
    </xf>
    <xf numFmtId="3" fontId="0" fillId="3" borderId="0" xfId="0" applyNumberFormat="1" applyFill="1" applyBorder="1" applyAlignment="1">
      <alignment vertical="center"/>
    </xf>
    <xf numFmtId="0" fontId="5" fillId="0" borderId="0" xfId="0" quotePrefix="1" applyNumberFormat="1" applyFont="1" applyFill="1" applyAlignment="1" applyProtection="1">
      <alignment horizontal="left" vertical="center"/>
    </xf>
    <xf numFmtId="0" fontId="5" fillId="3" borderId="4" xfId="0" applyNumberFormat="1" applyFont="1" applyFill="1" applyBorder="1" applyAlignment="1" applyProtection="1">
      <alignment vertical="center"/>
    </xf>
    <xf numFmtId="0" fontId="5" fillId="4" borderId="0" xfId="0" quotePrefix="1" applyNumberFormat="1" applyFont="1" applyFill="1" applyAlignment="1" applyProtection="1">
      <alignment horizontal="left" vertical="center"/>
    </xf>
    <xf numFmtId="0" fontId="4" fillId="7" borderId="0" xfId="3" applyNumberFormat="1" applyFont="1" applyFill="1" applyBorder="1" applyAlignment="1" applyProtection="1">
      <alignment vertical="center"/>
    </xf>
    <xf numFmtId="0" fontId="4" fillId="7" borderId="0" xfId="3" quotePrefix="1" applyNumberFormat="1" applyFont="1" applyFill="1" applyBorder="1" applyAlignment="1" applyProtection="1">
      <alignment horizontal="left" vertical="center"/>
    </xf>
    <xf numFmtId="0" fontId="4" fillId="7" borderId="0" xfId="3" applyNumberFormat="1" applyFill="1" applyBorder="1" applyAlignment="1" applyProtection="1">
      <alignment vertical="center"/>
    </xf>
    <xf numFmtId="0" fontId="0" fillId="0" borderId="0" xfId="0" quotePrefix="1" applyFont="1" applyAlignment="1">
      <alignment horizontal="left" vertical="center"/>
    </xf>
    <xf numFmtId="3" fontId="9" fillId="3" borderId="4" xfId="0" applyNumberFormat="1" applyFont="1" applyFill="1" applyBorder="1" applyAlignment="1">
      <alignment vertical="center"/>
    </xf>
    <xf numFmtId="165" fontId="0" fillId="5" borderId="6" xfId="0" applyNumberFormat="1" applyFont="1" applyFill="1" applyBorder="1" applyAlignment="1">
      <alignment horizontal="right" vertical="center"/>
    </xf>
    <xf numFmtId="3" fontId="0" fillId="0" borderId="6" xfId="0" applyNumberFormat="1" applyFont="1" applyFill="1" applyBorder="1" applyAlignment="1">
      <alignment horizontal="right" vertical="center"/>
    </xf>
    <xf numFmtId="165" fontId="0" fillId="0" borderId="5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2" fillId="0" borderId="0" xfId="0" applyFont="1" applyAlignment="1"/>
    <xf numFmtId="164" fontId="0" fillId="0" borderId="0" xfId="0" applyNumberFormat="1" applyAlignment="1">
      <alignment vertical="center"/>
    </xf>
    <xf numFmtId="0" fontId="19" fillId="0" borderId="0" xfId="0" quotePrefix="1" applyFont="1" applyAlignment="1">
      <alignment horizontal="center" vertical="center"/>
    </xf>
    <xf numFmtId="165" fontId="0" fillId="0" borderId="0" xfId="0" applyNumberFormat="1" applyBorder="1" applyAlignment="1">
      <alignment vertical="center"/>
    </xf>
    <xf numFmtId="3" fontId="0" fillId="0" borderId="0" xfId="0" applyNumberFormat="1" applyFill="1" applyAlignment="1">
      <alignment vertical="center"/>
    </xf>
    <xf numFmtId="4" fontId="0" fillId="0" borderId="0" xfId="0" applyNumberFormat="1" applyBorder="1" applyAlignment="1">
      <alignment vertical="center"/>
    </xf>
    <xf numFmtId="166" fontId="0" fillId="0" borderId="0" xfId="7" applyNumberFormat="1" applyFont="1" applyAlignment="1">
      <alignment vertical="center"/>
    </xf>
    <xf numFmtId="164" fontId="0" fillId="0" borderId="0" xfId="0" applyNumberFormat="1" applyFill="1" applyAlignment="1">
      <alignment vertical="center"/>
    </xf>
    <xf numFmtId="0" fontId="20" fillId="0" borderId="8" xfId="0" quotePrefix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2" fillId="0" borderId="2" xfId="1" applyNumberFormat="1" applyFont="1" applyFill="1" applyBorder="1" applyProtection="1">
      <alignment vertical="center"/>
    </xf>
    <xf numFmtId="0" fontId="20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21" fillId="0" borderId="9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vertical="center"/>
    </xf>
    <xf numFmtId="0" fontId="21" fillId="0" borderId="5" xfId="0" applyFont="1" applyBorder="1" applyAlignment="1">
      <alignment horizontal="center" vertical="center" wrapText="1"/>
    </xf>
    <xf numFmtId="0" fontId="22" fillId="0" borderId="0" xfId="1" applyNumberFormat="1" applyFont="1" applyFill="1" applyBorder="1" applyProtection="1">
      <alignment vertical="center"/>
    </xf>
    <xf numFmtId="0" fontId="20" fillId="0" borderId="9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2" fillId="4" borderId="3" xfId="0" applyFont="1" applyFill="1" applyBorder="1" applyAlignment="1">
      <alignment horizontal="center" vertical="center"/>
    </xf>
    <xf numFmtId="0" fontId="21" fillId="0" borderId="6" xfId="0" quotePrefix="1" applyFont="1" applyFill="1" applyBorder="1" applyAlignment="1">
      <alignment horizontal="center" vertical="center" wrapText="1"/>
    </xf>
    <xf numFmtId="0" fontId="22" fillId="0" borderId="7" xfId="1" applyNumberFormat="1" applyFont="1" applyFill="1" applyBorder="1" applyProtection="1">
      <alignment vertical="center"/>
    </xf>
    <xf numFmtId="0" fontId="21" fillId="0" borderId="6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2" fillId="3" borderId="5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0" borderId="7" xfId="0" applyFont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2" fillId="5" borderId="0" xfId="0" applyFont="1" applyFill="1" applyBorder="1" applyAlignment="1">
      <alignment horizontal="left" vertical="center"/>
    </xf>
    <xf numFmtId="0" fontId="22" fillId="5" borderId="0" xfId="0" applyFont="1" applyFill="1" applyBorder="1" applyAlignment="1">
      <alignment horizontal="center" vertical="center"/>
    </xf>
    <xf numFmtId="0" fontId="22" fillId="0" borderId="8" xfId="0" applyFont="1" applyBorder="1" applyAlignment="1">
      <alignment vertical="center"/>
    </xf>
    <xf numFmtId="0" fontId="22" fillId="0" borderId="8" xfId="0" applyFont="1" applyBorder="1" applyAlignment="1">
      <alignment horizontal="center" vertical="center"/>
    </xf>
    <xf numFmtId="0" fontId="21" fillId="5" borderId="6" xfId="0" applyFont="1" applyFill="1" applyBorder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21" fillId="0" borderId="6" xfId="0" applyFont="1" applyBorder="1" applyAlignment="1">
      <alignment vertical="center"/>
    </xf>
    <xf numFmtId="0" fontId="22" fillId="0" borderId="6" xfId="0" applyFont="1" applyBorder="1" applyAlignment="1">
      <alignment horizontal="center" vertical="center"/>
    </xf>
    <xf numFmtId="0" fontId="21" fillId="0" borderId="5" xfId="0" applyFont="1" applyBorder="1" applyAlignment="1">
      <alignment vertical="center" wrapText="1"/>
    </xf>
    <xf numFmtId="0" fontId="22" fillId="0" borderId="5" xfId="0" applyFont="1" applyBorder="1" applyAlignment="1">
      <alignment horizontal="center" vertical="center"/>
    </xf>
  </cellXfs>
  <cellStyles count="8">
    <cellStyle name="Col_Unidade" xfId="1"/>
    <cellStyle name="H1" xfId="2"/>
    <cellStyle name="Hiperligação" xfId="3" builtinId="8"/>
    <cellStyle name="Linha1" xfId="4"/>
    <cellStyle name="Normal" xfId="0" builtinId="0"/>
    <cellStyle name="Normal_Tarifs préférentiels PAR zone et SH2  2" xfId="5"/>
    <cellStyle name="ULTIMA_Linha" xfId="6"/>
    <cellStyle name="Vírgula" xfId="7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6633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586"/>
      <rgbColor rgb="00339966"/>
      <rgbColor rgb="00003300"/>
      <rgbColor rgb="00333300"/>
      <rgbColor rgb="00804C19"/>
      <rgbColor rgb="00993366"/>
      <rgbColor rgb="00333399"/>
      <rgbColor rgb="00333333"/>
    </indexedColors>
    <mruColors>
      <color rgb="FF808000"/>
      <color rgb="FF008080"/>
      <color rgb="FF006666"/>
      <color rgb="FF25C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Mirtilo </a:t>
            </a:r>
            <a:r>
              <a:rPr lang="pt-PT" baseline="0"/>
              <a:t>- Preço Médio de Importação e de Exportação </a:t>
            </a:r>
            <a:r>
              <a:rPr lang="pt-PT" b="0" baseline="0"/>
              <a:t>(€/kg)</a:t>
            </a:r>
            <a:endParaRPr lang="pt-PT" b="0"/>
          </a:p>
        </c:rich>
      </c:tx>
      <c:layout>
        <c:manualLayout>
          <c:xMode val="edge"/>
          <c:yMode val="edge"/>
          <c:x val="0.17439284965491134"/>
          <c:y val="5.44925626752935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5020321066595617"/>
          <c:h val="0.66582914572864327"/>
        </c:manualLayout>
      </c:layout>
      <c:lineChart>
        <c:grouping val="standard"/>
        <c:varyColors val="0"/>
        <c:ser>
          <c:idx val="0"/>
          <c:order val="0"/>
          <c:tx>
            <c:strRef>
              <c:f>'1'!$B$10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ysDot"/>
            </a:ln>
          </c:spPr>
          <c:marker>
            <c:symbol val="none"/>
          </c:marker>
          <c:cat>
            <c:strRef>
              <c:f>'1'!$E$2:$Q$2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2022*</c:v>
                </c:pt>
              </c:strCache>
            </c:strRef>
          </c:cat>
          <c:val>
            <c:numRef>
              <c:f>'1'!$E$10:$Q$10</c:f>
              <c:numCache>
                <c:formatCode>0.0</c:formatCode>
                <c:ptCount val="13"/>
                <c:pt idx="0">
                  <c:v>11.155635648754913</c:v>
                </c:pt>
                <c:pt idx="1">
                  <c:v>8.0423326414115213</c:v>
                </c:pt>
                <c:pt idx="2">
                  <c:v>8.3675991425509118</c:v>
                </c:pt>
                <c:pt idx="3">
                  <c:v>6.2372218008857434</c:v>
                </c:pt>
                <c:pt idx="4">
                  <c:v>7.3469033863008368</c:v>
                </c:pt>
                <c:pt idx="5">
                  <c:v>7.2595185678366079</c:v>
                </c:pt>
                <c:pt idx="6">
                  <c:v>6.8647665648218084</c:v>
                </c:pt>
                <c:pt idx="7">
                  <c:v>6.618396118204303</c:v>
                </c:pt>
                <c:pt idx="8">
                  <c:v>6.5442631862946206</c:v>
                </c:pt>
                <c:pt idx="9">
                  <c:v>6.1547522681983695</c:v>
                </c:pt>
                <c:pt idx="10">
                  <c:v>5.6534731521640156</c:v>
                </c:pt>
                <c:pt idx="11">
                  <c:v>4.7191332648896873</c:v>
                </c:pt>
                <c:pt idx="12">
                  <c:v>4.196523785890526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'1'!$B$11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</a:ln>
          </c:spPr>
          <c:marker>
            <c:symbol val="none"/>
          </c:marker>
          <c:cat>
            <c:strRef>
              <c:f>'1'!$E$2:$Q$2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2022*</c:v>
                </c:pt>
              </c:strCache>
            </c:strRef>
          </c:cat>
          <c:val>
            <c:numRef>
              <c:f>'1'!$E$11:$Q$11</c:f>
              <c:numCache>
                <c:formatCode>0.0</c:formatCode>
                <c:ptCount val="13"/>
                <c:pt idx="0">
                  <c:v>6.0408944546434711</c:v>
                </c:pt>
                <c:pt idx="1">
                  <c:v>4.9877760820643191</c:v>
                </c:pt>
                <c:pt idx="2">
                  <c:v>5.7252090614078872</c:v>
                </c:pt>
                <c:pt idx="3">
                  <c:v>7.772349092510459</c:v>
                </c:pt>
                <c:pt idx="4">
                  <c:v>7.0474268347054823</c:v>
                </c:pt>
                <c:pt idx="5">
                  <c:v>6.6630715043432636</c:v>
                </c:pt>
                <c:pt idx="6">
                  <c:v>7.3490221569020022</c:v>
                </c:pt>
                <c:pt idx="7">
                  <c:v>5.7887107845116494</c:v>
                </c:pt>
                <c:pt idx="8">
                  <c:v>5.6938030199768281</c:v>
                </c:pt>
                <c:pt idx="9">
                  <c:v>5.3102444495387902</c:v>
                </c:pt>
                <c:pt idx="10">
                  <c:v>5.9139388366452383</c:v>
                </c:pt>
                <c:pt idx="11">
                  <c:v>5.7399371180658765</c:v>
                </c:pt>
                <c:pt idx="12">
                  <c:v>5.4386671260562949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58735440"/>
        <c:axId val="-858734896"/>
      </c:lineChart>
      <c:catAx>
        <c:axId val="-85873544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85873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8734896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858735440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1770318183911223E-2"/>
          <c:y val="0.89631638821351289"/>
          <c:w val="0.77966598922102859"/>
          <c:h val="5.8263114370977601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firstPageNumber="0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Mirtilo - Destinos das Saídas - UE e PT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22791267672845503"/>
          <c:y val="2.20308360592904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1905703176413018"/>
          <c:w val="0.84259815570136554"/>
          <c:h val="0.70349219817808839"/>
        </c:manualLayout>
      </c:layout>
      <c:lineChart>
        <c:grouping val="standard"/>
        <c:varyColors val="0"/>
        <c:ser>
          <c:idx val="1"/>
          <c:order val="0"/>
          <c:tx>
            <c:strRef>
              <c:f>'2'!$D$3</c:f>
              <c:strCache>
                <c:ptCount val="1"/>
                <c:pt idx="0">
                  <c:v>UE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'2'!$E$2:$Q$2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2022*</c:v>
                </c:pt>
              </c:strCache>
            </c:strRef>
          </c:cat>
          <c:val>
            <c:numRef>
              <c:f>'2'!$E$3:$Q$3</c:f>
              <c:numCache>
                <c:formatCode>#,##0</c:formatCode>
                <c:ptCount val="13"/>
                <c:pt idx="0">
                  <c:v>274.46499999999997</c:v>
                </c:pt>
                <c:pt idx="1">
                  <c:v>270.42899999999997</c:v>
                </c:pt>
                <c:pt idx="2">
                  <c:v>191.983</c:v>
                </c:pt>
                <c:pt idx="3">
                  <c:v>126.67700000000001</c:v>
                </c:pt>
                <c:pt idx="4">
                  <c:v>292.45600000000002</c:v>
                </c:pt>
                <c:pt idx="5">
                  <c:v>518.88400000000001</c:v>
                </c:pt>
                <c:pt idx="6">
                  <c:v>1108.768</c:v>
                </c:pt>
                <c:pt idx="7">
                  <c:v>1969.546</c:v>
                </c:pt>
                <c:pt idx="8">
                  <c:v>3571.2350000000001</c:v>
                </c:pt>
                <c:pt idx="9">
                  <c:v>4082.8290000000002</c:v>
                </c:pt>
                <c:pt idx="10">
                  <c:v>4172.3519999999999</c:v>
                </c:pt>
                <c:pt idx="11">
                  <c:v>5138.0259999999998</c:v>
                </c:pt>
                <c:pt idx="12">
                  <c:v>6840.4809999999998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'2'!$D$4</c:f>
              <c:strCache>
                <c:ptCount val="1"/>
                <c:pt idx="0">
                  <c:v>PT</c:v>
                </c:pt>
              </c:strCache>
            </c:strRef>
          </c:tx>
          <c:spPr>
            <a:ln w="34925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'2'!$E$2:$Q$2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2022*</c:v>
                </c:pt>
              </c:strCache>
            </c:strRef>
          </c:cat>
          <c:val>
            <c:numRef>
              <c:f>'2'!$E$4:$Q$4</c:f>
              <c:numCache>
                <c:formatCode>#\ ##0.0</c:formatCode>
                <c:ptCount val="13"/>
                <c:pt idx="0">
                  <c:v>7.0999999999999994E-2</c:v>
                </c:pt>
                <c:pt idx="1">
                  <c:v>0.188</c:v>
                </c:pt>
                <c:pt idx="2">
                  <c:v>0.30499999999999999</c:v>
                </c:pt>
                <c:pt idx="3">
                  <c:v>0.48699999999999999</c:v>
                </c:pt>
                <c:pt idx="4" formatCode="#,##0">
                  <c:v>1.365</c:v>
                </c:pt>
                <c:pt idx="5" formatCode="#,##0">
                  <c:v>10.901999999999999</c:v>
                </c:pt>
                <c:pt idx="6" formatCode="#,##0">
                  <c:v>5.0609999999999999</c:v>
                </c:pt>
                <c:pt idx="7" formatCode="#,##0">
                  <c:v>11.814</c:v>
                </c:pt>
                <c:pt idx="8" formatCode="#,##0">
                  <c:v>33.892000000000003</c:v>
                </c:pt>
                <c:pt idx="9" formatCode="#,##0">
                  <c:v>91.733999999999995</c:v>
                </c:pt>
                <c:pt idx="10" formatCode="#,##0">
                  <c:v>1299.9770000000001</c:v>
                </c:pt>
                <c:pt idx="11" formatCode="#,##0">
                  <c:v>362.75900000000001</c:v>
                </c:pt>
                <c:pt idx="12" formatCode="#,##0">
                  <c:v>157.21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58733808"/>
        <c:axId val="-858736528"/>
      </c:lineChart>
      <c:catAx>
        <c:axId val="-85873380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85873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8736528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858733808"/>
        <c:crosses val="autoZero"/>
        <c:crossBetween val="between"/>
        <c:majorUnit val="1000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9291994750656166"/>
          <c:y val="0.90557573047848516"/>
          <c:w val="0.60931738646305567"/>
          <c:h val="8.1210164186889866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Mirtilo - Área </a:t>
            </a:r>
            <a:r>
              <a:rPr lang="pt-PT" b="0"/>
              <a:t>(ha) </a:t>
            </a:r>
            <a:r>
              <a:rPr lang="pt-PT"/>
              <a:t>e Produção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30839004670147024"/>
          <c:y val="4.5549938577855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2683291873111164"/>
          <c:h val="0.66582914572864327"/>
        </c:manualLayout>
      </c:layout>
      <c:lineChart>
        <c:grouping val="standard"/>
        <c:varyColors val="0"/>
        <c:ser>
          <c:idx val="1"/>
          <c:order val="1"/>
          <c:tx>
            <c:strRef>
              <c:f>'4'!$B$4</c:f>
              <c:strCache>
                <c:ptCount val="1"/>
                <c:pt idx="0">
                  <c:v>Produção 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'4'!$D$2:$P$2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'4'!$D$4:$P$4</c:f>
              <c:numCache>
                <c:formatCode>#,##0</c:formatCode>
                <c:ptCount val="13"/>
                <c:pt idx="0">
                  <c:v>530</c:v>
                </c:pt>
                <c:pt idx="1">
                  <c:v>700</c:v>
                </c:pt>
                <c:pt idx="2">
                  <c:v>1437</c:v>
                </c:pt>
                <c:pt idx="3">
                  <c:v>1429</c:v>
                </c:pt>
                <c:pt idx="4">
                  <c:v>1824</c:v>
                </c:pt>
                <c:pt idx="5">
                  <c:v>4436</c:v>
                </c:pt>
                <c:pt idx="6">
                  <c:v>6572</c:v>
                </c:pt>
                <c:pt idx="7">
                  <c:v>9840</c:v>
                </c:pt>
                <c:pt idx="8">
                  <c:v>11061</c:v>
                </c:pt>
                <c:pt idx="9">
                  <c:v>15160</c:v>
                </c:pt>
                <c:pt idx="10">
                  <c:v>15418</c:v>
                </c:pt>
                <c:pt idx="11">
                  <c:v>17144</c:v>
                </c:pt>
                <c:pt idx="12">
                  <c:v>19051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8741968"/>
        <c:axId val="-858739792"/>
      </c:lineChart>
      <c:lineChart>
        <c:grouping val="standard"/>
        <c:varyColors val="0"/>
        <c:ser>
          <c:idx val="0"/>
          <c:order val="0"/>
          <c:tx>
            <c:strRef>
              <c:f>'4'!$B$3</c:f>
              <c:strCache>
                <c:ptCount val="1"/>
                <c:pt idx="0">
                  <c:v>Área </c:v>
                </c:pt>
              </c:strCache>
            </c:strRef>
          </c:tx>
          <c:spPr>
            <a:ln w="38100" cmpd="sng">
              <a:solidFill>
                <a:srgbClr val="008080"/>
              </a:solidFill>
              <a:prstDash val="sysDot"/>
              <a:headEnd type="none"/>
              <a:tailEnd type="none"/>
            </a:ln>
          </c:spPr>
          <c:marker>
            <c:symbol val="none"/>
          </c:marker>
          <c:cat>
            <c:strRef>
              <c:f>'4'!$D$2:$P$2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'4'!$D$3:$P$3</c:f>
              <c:numCache>
                <c:formatCode>#,##0</c:formatCode>
                <c:ptCount val="13"/>
                <c:pt idx="0">
                  <c:v>43</c:v>
                </c:pt>
                <c:pt idx="1">
                  <c:v>75</c:v>
                </c:pt>
                <c:pt idx="2">
                  <c:v>211</c:v>
                </c:pt>
                <c:pt idx="3">
                  <c:v>534</c:v>
                </c:pt>
                <c:pt idx="4">
                  <c:v>823</c:v>
                </c:pt>
                <c:pt idx="5">
                  <c:v>1325</c:v>
                </c:pt>
                <c:pt idx="6">
                  <c:v>1518</c:v>
                </c:pt>
                <c:pt idx="7">
                  <c:v>1703</c:v>
                </c:pt>
                <c:pt idx="8">
                  <c:v>1933</c:v>
                </c:pt>
                <c:pt idx="9">
                  <c:v>2481</c:v>
                </c:pt>
                <c:pt idx="10">
                  <c:v>2490</c:v>
                </c:pt>
                <c:pt idx="11">
                  <c:v>2587</c:v>
                </c:pt>
                <c:pt idx="12">
                  <c:v>2620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8741424"/>
        <c:axId val="-858739248"/>
      </c:lineChart>
      <c:catAx>
        <c:axId val="-85874196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85873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8739792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858741968"/>
        <c:crosses val="autoZero"/>
        <c:crossBetween val="between"/>
      </c:valAx>
      <c:catAx>
        <c:axId val="-858741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858739248"/>
        <c:crosses val="autoZero"/>
        <c:auto val="1"/>
        <c:lblAlgn val="ctr"/>
        <c:lblOffset val="100"/>
        <c:noMultiLvlLbl val="0"/>
      </c:catAx>
      <c:valAx>
        <c:axId val="-858739248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08080"/>
                </a:solidFill>
              </a:defRPr>
            </a:pPr>
            <a:endParaRPr lang="pt-PT"/>
          </a:p>
        </c:txPr>
        <c:crossAx val="-858741424"/>
        <c:crosses val="max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1373010806081671"/>
          <c:y val="0.91485832641526843"/>
          <c:w val="0.77581619169994265"/>
          <c:h val="5.9595071613882285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1200" b="1" i="0" u="none" strike="noStrike" baseline="0">
                <a:solidFill>
                  <a:srgbClr val="008080"/>
                </a:solidFill>
                <a:latin typeface="Calibri"/>
                <a:cs typeface="Calibri"/>
              </a:rPr>
              <a:t>Mirtilo - Produção, Importação, Exportação e Consumo Aparente </a:t>
            </a:r>
            <a:r>
              <a:rPr lang="pt-PT" sz="1200" b="0" i="0" u="none" strike="noStrike" baseline="0">
                <a:solidFill>
                  <a:srgbClr val="008080"/>
                </a:solidFill>
                <a:latin typeface="Calibri"/>
                <a:cs typeface="Calibri"/>
              </a:rPr>
              <a:t>(t)</a:t>
            </a:r>
            <a:endParaRPr lang="pt-PT"/>
          </a:p>
        </c:rich>
      </c:tx>
      <c:layout>
        <c:manualLayout>
          <c:xMode val="edge"/>
          <c:yMode val="edge"/>
          <c:x val="0.13967921712422249"/>
          <c:y val="3.19858808090790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5723297428351342"/>
          <c:h val="0.6658291457286432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'5'!$B$4</c:f>
              <c:strCache>
                <c:ptCount val="1"/>
                <c:pt idx="0">
                  <c:v>Importação</c:v>
                </c:pt>
              </c:strCache>
            </c:strRef>
          </c:tx>
          <c:spPr>
            <a:ln w="38100">
              <a:noFill/>
              <a:prstDash val="sysDot"/>
            </a:ln>
          </c:spPr>
          <c:invertIfNegative val="0"/>
          <c:cat>
            <c:strRef>
              <c:f>'5'!$D$2:$P$2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'5'!$D$4:$P$4</c:f>
              <c:numCache>
                <c:formatCode>#,##0</c:formatCode>
                <c:ptCount val="13"/>
                <c:pt idx="0">
                  <c:v>3.052</c:v>
                </c:pt>
                <c:pt idx="1">
                  <c:v>77.08</c:v>
                </c:pt>
                <c:pt idx="2">
                  <c:v>93.3</c:v>
                </c:pt>
                <c:pt idx="3">
                  <c:v>320.40899999999999</c:v>
                </c:pt>
                <c:pt idx="4">
                  <c:v>246.81800000000001</c:v>
                </c:pt>
                <c:pt idx="5">
                  <c:v>262.09300000000002</c:v>
                </c:pt>
                <c:pt idx="6">
                  <c:v>443.48500000000001</c:v>
                </c:pt>
                <c:pt idx="7">
                  <c:v>518.72900000000004</c:v>
                </c:pt>
                <c:pt idx="8">
                  <c:v>989.62599999999998</c:v>
                </c:pt>
                <c:pt idx="9">
                  <c:v>1340.3810000000001</c:v>
                </c:pt>
                <c:pt idx="10">
                  <c:v>1350.8910000000001</c:v>
                </c:pt>
                <c:pt idx="11">
                  <c:v>1408.4580000000001</c:v>
                </c:pt>
                <c:pt idx="12">
                  <c:v>2262.7489999999998</c:v>
                </c:pt>
              </c:numCache>
            </c:numRef>
          </c:val>
        </c:ser>
        <c:ser>
          <c:idx val="2"/>
          <c:order val="2"/>
          <c:tx>
            <c:strRef>
              <c:f>'5'!$B$5</c:f>
              <c:strCache>
                <c:ptCount val="1"/>
                <c:pt idx="0">
                  <c:v>Exportação</c:v>
                </c:pt>
              </c:strCache>
            </c:strRef>
          </c:tx>
          <c:invertIfNegative val="0"/>
          <c:cat>
            <c:strRef>
              <c:f>'5'!$D$2:$P$2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'5'!$D$5:$P$5</c:f>
              <c:numCache>
                <c:formatCode>#,##0</c:formatCode>
                <c:ptCount val="13"/>
                <c:pt idx="0">
                  <c:v>274.536</c:v>
                </c:pt>
                <c:pt idx="1">
                  <c:v>270.61700000000002</c:v>
                </c:pt>
                <c:pt idx="2">
                  <c:v>192.28800000000001</c:v>
                </c:pt>
                <c:pt idx="3">
                  <c:v>127.164</c:v>
                </c:pt>
                <c:pt idx="4">
                  <c:v>293.82100000000003</c:v>
                </c:pt>
                <c:pt idx="5">
                  <c:v>529.78599999999994</c:v>
                </c:pt>
                <c:pt idx="6">
                  <c:v>1113.829</c:v>
                </c:pt>
                <c:pt idx="7">
                  <c:v>1981.36</c:v>
                </c:pt>
                <c:pt idx="8">
                  <c:v>3605.127</c:v>
                </c:pt>
                <c:pt idx="9">
                  <c:v>4174.5630000000001</c:v>
                </c:pt>
                <c:pt idx="10">
                  <c:v>5472.3289999999997</c:v>
                </c:pt>
                <c:pt idx="11">
                  <c:v>5500.7849999999999</c:v>
                </c:pt>
                <c:pt idx="12">
                  <c:v>6997.6909999999998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58732176"/>
        <c:axId val="-858738704"/>
      </c:barChart>
      <c:lineChart>
        <c:grouping val="standard"/>
        <c:varyColors val="0"/>
        <c:ser>
          <c:idx val="1"/>
          <c:order val="0"/>
          <c:tx>
            <c:strRef>
              <c:f>'5'!$B$3</c:f>
              <c:strCache>
                <c:ptCount val="1"/>
                <c:pt idx="0">
                  <c:v>Produção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'5'!$D$2:$P$2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'5'!$D$3:$P$3</c:f>
              <c:numCache>
                <c:formatCode>#,##0</c:formatCode>
                <c:ptCount val="13"/>
                <c:pt idx="0">
                  <c:v>530</c:v>
                </c:pt>
                <c:pt idx="1">
                  <c:v>700</c:v>
                </c:pt>
                <c:pt idx="2">
                  <c:v>1437</c:v>
                </c:pt>
                <c:pt idx="3">
                  <c:v>1429</c:v>
                </c:pt>
                <c:pt idx="4">
                  <c:v>1824</c:v>
                </c:pt>
                <c:pt idx="5">
                  <c:v>4436</c:v>
                </c:pt>
                <c:pt idx="6">
                  <c:v>6572</c:v>
                </c:pt>
                <c:pt idx="7">
                  <c:v>9840</c:v>
                </c:pt>
                <c:pt idx="8">
                  <c:v>11061</c:v>
                </c:pt>
                <c:pt idx="9">
                  <c:v>15160</c:v>
                </c:pt>
                <c:pt idx="10">
                  <c:v>15418</c:v>
                </c:pt>
                <c:pt idx="11">
                  <c:v>17144</c:v>
                </c:pt>
                <c:pt idx="12">
                  <c:v>19051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'5'!$B$8</c:f>
              <c:strCache>
                <c:ptCount val="1"/>
                <c:pt idx="0">
                  <c:v>Consumo Aparente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ysDot"/>
            </a:ln>
          </c:spPr>
          <c:marker>
            <c:symbol val="none"/>
          </c:marker>
          <c:cat>
            <c:strRef>
              <c:f>'5'!$D$2:$P$2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'5'!$D$8:$P$8</c:f>
              <c:numCache>
                <c:formatCode>#,##0</c:formatCode>
                <c:ptCount val="13"/>
                <c:pt idx="0">
                  <c:v>258.51600000000002</c:v>
                </c:pt>
                <c:pt idx="1">
                  <c:v>506.46300000000002</c:v>
                </c:pt>
                <c:pt idx="2">
                  <c:v>1338.0119999999999</c:v>
                </c:pt>
                <c:pt idx="3">
                  <c:v>1622.2450000000001</c:v>
                </c:pt>
                <c:pt idx="4">
                  <c:v>1776.9970000000003</c:v>
                </c:pt>
                <c:pt idx="5">
                  <c:v>4168.3069999999998</c:v>
                </c:pt>
                <c:pt idx="6">
                  <c:v>5901.6559999999999</c:v>
                </c:pt>
                <c:pt idx="7">
                  <c:v>8377.3689999999988</c:v>
                </c:pt>
                <c:pt idx="8">
                  <c:v>8445.4989999999998</c:v>
                </c:pt>
                <c:pt idx="9">
                  <c:v>12325.818000000001</c:v>
                </c:pt>
                <c:pt idx="10">
                  <c:v>11296.562</c:v>
                </c:pt>
                <c:pt idx="11">
                  <c:v>13051.672999999999</c:v>
                </c:pt>
                <c:pt idx="12">
                  <c:v>14316.058000000001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8732176"/>
        <c:axId val="-858738704"/>
      </c:lineChart>
      <c:catAx>
        <c:axId val="-85873217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858738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8738704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858732176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84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84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2"/>
        <c:txPr>
          <a:bodyPr/>
          <a:lstStyle/>
          <a:p>
            <a:pPr>
              <a:defRPr sz="84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9.0855297929544776E-2"/>
          <c:y val="0.88220735350082613"/>
          <c:w val="0.83083773774853487"/>
          <c:h val="6.4359932979893966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 sz="1200" b="1" i="0" u="none" strike="noStrike" baseline="0">
                <a:effectLst/>
              </a:rPr>
              <a:t>Mirtilo - Grau de Auto-Aprovisionamento e Grau de Abastecimento do Mercado Interno </a:t>
            </a:r>
            <a:r>
              <a:rPr lang="pt-PT" sz="1200" b="0" i="0" u="none" strike="noStrike" baseline="0">
                <a:effectLst/>
              </a:rPr>
              <a:t>(%)</a:t>
            </a:r>
            <a:endParaRPr lang="pt-PT" b="0"/>
          </a:p>
        </c:rich>
      </c:tx>
      <c:layout>
        <c:manualLayout>
          <c:xMode val="edge"/>
          <c:yMode val="edge"/>
          <c:x val="0.13968407948427677"/>
          <c:y val="2.089556083044098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744061481828E-2"/>
          <c:y val="0.11091605746413084"/>
          <c:w val="0.88162994521319016"/>
          <c:h val="0.70622752557273205"/>
        </c:manualLayout>
      </c:layout>
      <c:lineChart>
        <c:grouping val="standard"/>
        <c:varyColors val="0"/>
        <c:ser>
          <c:idx val="1"/>
          <c:order val="0"/>
          <c:tx>
            <c:strRef>
              <c:f>'5'!$B$9</c:f>
              <c:strCache>
                <c:ptCount val="1"/>
                <c:pt idx="0">
                  <c:v>Grau de Auto-Aprovisionamento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'5'!$D$2:$P$2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'5'!$D$9:$P$9</c:f>
              <c:numCache>
                <c:formatCode>#\ ##0.0</c:formatCode>
                <c:ptCount val="13"/>
                <c:pt idx="0">
                  <c:v>205.01632394126474</c:v>
                </c:pt>
                <c:pt idx="1">
                  <c:v>138.21345290771487</c:v>
                </c:pt>
                <c:pt idx="2">
                  <c:v>107.39813992699618</c:v>
                </c:pt>
                <c:pt idx="3">
                  <c:v>88.087804246584199</c:v>
                </c:pt>
                <c:pt idx="4">
                  <c:v>102.64508043626408</c:v>
                </c:pt>
                <c:pt idx="5">
                  <c:v>106.42210374619721</c:v>
                </c:pt>
                <c:pt idx="6">
                  <c:v>111.35857461024499</c:v>
                </c:pt>
                <c:pt idx="7">
                  <c:v>117.45931210622334</c:v>
                </c:pt>
                <c:pt idx="8">
                  <c:v>130.96917067896166</c:v>
                </c:pt>
                <c:pt idx="9">
                  <c:v>122.9938653970065</c:v>
                </c:pt>
                <c:pt idx="10">
                  <c:v>136.48400283201207</c:v>
                </c:pt>
                <c:pt idx="11">
                  <c:v>131.35480792385775</c:v>
                </c:pt>
                <c:pt idx="12">
                  <c:v>133.07434211289169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'5'!$B$10</c:f>
              <c:strCache>
                <c:ptCount val="1"/>
                <c:pt idx="0">
                  <c:v>Grau de Abastec. do merc. interno</c:v>
                </c:pt>
              </c:strCache>
            </c:strRef>
          </c:tx>
          <c:spPr>
            <a:ln w="38100">
              <a:solidFill>
                <a:srgbClr val="009999"/>
              </a:solidFill>
              <a:prstDash val="sysDot"/>
            </a:ln>
          </c:spPr>
          <c:marker>
            <c:symbol val="none"/>
          </c:marker>
          <c:cat>
            <c:strRef>
              <c:f>'5'!$D$2:$P$2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'5'!$D$10:$P$10</c:f>
              <c:numCache>
                <c:formatCode>#\ ##0.0</c:formatCode>
                <c:ptCount val="13"/>
                <c:pt idx="0">
                  <c:v>98.819415432700481</c:v>
                </c:pt>
                <c:pt idx="1">
                  <c:v>84.780724356961898</c:v>
                </c:pt>
                <c:pt idx="2">
                  <c:v>93.026968367996702</c:v>
                </c:pt>
                <c:pt idx="3">
                  <c:v>80.249037599129593</c:v>
                </c:pt>
                <c:pt idx="4">
                  <c:v>86.110387355746795</c:v>
                </c:pt>
                <c:pt idx="5">
                  <c:v>93.71224336403246</c:v>
                </c:pt>
                <c:pt idx="6">
                  <c:v>92.485414263386417</c:v>
                </c:pt>
                <c:pt idx="7">
                  <c:v>93.807972407566169</c:v>
                </c:pt>
                <c:pt idx="8">
                  <c:v>88.282208073199698</c:v>
                </c:pt>
                <c:pt idx="9">
                  <c:v>89.125419505626311</c:v>
                </c:pt>
                <c:pt idx="10">
                  <c:v>88.041574064746428</c:v>
                </c:pt>
                <c:pt idx="11">
                  <c:v>89.208601839779476</c:v>
                </c:pt>
                <c:pt idx="12">
                  <c:v>84.194329193134038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58731088"/>
        <c:axId val="-858745776"/>
      </c:lineChart>
      <c:catAx>
        <c:axId val="-85873108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858745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8745776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858731088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9.0855460372485985E-2"/>
          <c:y val="0.89695694827372896"/>
          <c:w val="0.83348723658265034"/>
          <c:h val="9.0708457793886837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pp.pt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ine.pt/" TargetMode="External"/><Relationship Id="rId5" Type="http://schemas.openxmlformats.org/officeDocument/2006/relationships/image" Target="../media/image3.jpe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406978</xdr:colOff>
      <xdr:row>7</xdr:row>
      <xdr:rowOff>131616</xdr:rowOff>
    </xdr:from>
    <xdr:to>
      <xdr:col>0</xdr:col>
      <xdr:colOff>2395633</xdr:colOff>
      <xdr:row>8</xdr:row>
      <xdr:rowOff>129886</xdr:rowOff>
    </xdr:to>
    <xdr:pic>
      <xdr:nvPicPr>
        <xdr:cNvPr id="3087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978" y="2746661"/>
          <a:ext cx="1988655" cy="353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77932</xdr:colOff>
      <xdr:row>0</xdr:row>
      <xdr:rowOff>86591</xdr:rowOff>
    </xdr:from>
    <xdr:to>
      <xdr:col>0</xdr:col>
      <xdr:colOff>2461675</xdr:colOff>
      <xdr:row>1</xdr:row>
      <xdr:rowOff>42491</xdr:rowOff>
    </xdr:to>
    <xdr:pic>
      <xdr:nvPicPr>
        <xdr:cNvPr id="5" name="Imagem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932" y="86591"/>
          <a:ext cx="2383743" cy="310923"/>
        </a:xfrm>
        <a:prstGeom prst="rect">
          <a:avLst/>
        </a:prstGeom>
      </xdr:spPr>
    </xdr:pic>
    <xdr:clientData/>
  </xdr:twoCellAnchor>
  <xdr:twoCellAnchor editAs="oneCell">
    <xdr:from>
      <xdr:col>0</xdr:col>
      <xdr:colOff>138546</xdr:colOff>
      <xdr:row>1</xdr:row>
      <xdr:rowOff>285750</xdr:rowOff>
    </xdr:from>
    <xdr:to>
      <xdr:col>0</xdr:col>
      <xdr:colOff>2389910</xdr:colOff>
      <xdr:row>7</xdr:row>
      <xdr:rowOff>121228</xdr:rowOff>
    </xdr:to>
    <xdr:pic>
      <xdr:nvPicPr>
        <xdr:cNvPr id="9" name="Imagem 8" descr="Kit Meu Pé de Mirtilo Blueberry Climax com Vaso 28 litros | Plantei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46" y="640773"/>
          <a:ext cx="2251364" cy="209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741949</xdr:colOff>
      <xdr:row>13</xdr:row>
      <xdr:rowOff>54364</xdr:rowOff>
    </xdr:from>
    <xdr:to>
      <xdr:col>13</xdr:col>
      <xdr:colOff>10026</xdr:colOff>
      <xdr:row>35</xdr:row>
      <xdr:rowOff>80210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531395</xdr:colOff>
      <xdr:row>10</xdr:row>
      <xdr:rowOff>100263</xdr:rowOff>
    </xdr:from>
    <xdr:to>
      <xdr:col>12</xdr:col>
      <xdr:colOff>290763</xdr:colOff>
      <xdr:row>31</xdr:row>
      <xdr:rowOff>130342</xdr:rowOff>
    </xdr:to>
    <xdr:graphicFrame macro="">
      <xdr:nvGraphicFramePr>
        <xdr:cNvPr id="4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19075" y="3476625"/>
          <a:ext cx="8734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a) inclui ervilhas, pimento, cenouras, milho, courgette, tomate, feijão verde, beringela, etc</a:t>
          </a:r>
        </a:p>
        <a:p>
          <a:pPr algn="l" rtl="0"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b) inclui esparregado (excepto produtos conservados em vinagre ou ácido acético, tomates, cogumelos, trufas e pratos preparados destes produtos</a:t>
          </a:r>
          <a:endParaRPr lang="pt-PT"/>
        </a:p>
      </xdr:txBody>
    </xdr:sp>
    <xdr:clientData/>
  </xdr:twoCellAnchor>
  <xdr:twoCellAnchor>
    <xdr:from>
      <xdr:col>5</xdr:col>
      <xdr:colOff>751974</xdr:colOff>
      <xdr:row>6</xdr:row>
      <xdr:rowOff>90237</xdr:rowOff>
    </xdr:from>
    <xdr:to>
      <xdr:col>12</xdr:col>
      <xdr:colOff>280736</xdr:colOff>
      <xdr:row>27</xdr:row>
      <xdr:rowOff>120316</xdr:rowOff>
    </xdr:to>
    <xdr:graphicFrame macro="">
      <xdr:nvGraphicFramePr>
        <xdr:cNvPr id="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782052</xdr:colOff>
      <xdr:row>17</xdr:row>
      <xdr:rowOff>120317</xdr:rowOff>
    </xdr:from>
    <xdr:to>
      <xdr:col>7</xdr:col>
      <xdr:colOff>60157</xdr:colOff>
      <xdr:row>42</xdr:row>
      <xdr:rowOff>60158</xdr:rowOff>
    </xdr:to>
    <xdr:graphicFrame macro="">
      <xdr:nvGraphicFramePr>
        <xdr:cNvPr id="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471238</xdr:colOff>
      <xdr:row>18</xdr:row>
      <xdr:rowOff>100263</xdr:rowOff>
    </xdr:from>
    <xdr:to>
      <xdr:col>15</xdr:col>
      <xdr:colOff>0</xdr:colOff>
      <xdr:row>41</xdr:row>
      <xdr:rowOff>60157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tabSelected="1" zoomScale="110" zoomScaleNormal="110" workbookViewId="0">
      <selection activeCell="B1" sqref="B1"/>
    </sheetView>
  </sheetViews>
  <sheetFormatPr defaultRowHeight="12.75" x14ac:dyDescent="0.2"/>
  <cols>
    <col min="1" max="1" width="38.28515625" style="1" customWidth="1"/>
    <col min="2" max="2" width="50" style="1" customWidth="1"/>
    <col min="3" max="16384" width="9.140625" style="1"/>
  </cols>
  <sheetData>
    <row r="1" spans="1:6" ht="27.95" customHeight="1" x14ac:dyDescent="0.2">
      <c r="B1" s="30" t="s">
        <v>50</v>
      </c>
    </row>
    <row r="2" spans="1:6" ht="27.95" customHeight="1" x14ac:dyDescent="0.2">
      <c r="A2" s="57" t="s">
        <v>69</v>
      </c>
      <c r="B2" s="31" t="s">
        <v>51</v>
      </c>
    </row>
    <row r="3" spans="1:6" ht="30" customHeight="1" x14ac:dyDescent="0.2">
      <c r="B3" s="47" t="s">
        <v>0</v>
      </c>
    </row>
    <row r="4" spans="1:6" ht="30" customHeight="1" x14ac:dyDescent="0.2">
      <c r="B4" s="46" t="s">
        <v>42</v>
      </c>
      <c r="D4"/>
    </row>
    <row r="5" spans="1:6" ht="30" customHeight="1" x14ac:dyDescent="0.2">
      <c r="B5" s="46" t="s">
        <v>47</v>
      </c>
      <c r="E5"/>
      <c r="F5"/>
    </row>
    <row r="6" spans="1:6" ht="30" customHeight="1" x14ac:dyDescent="0.2">
      <c r="B6" s="46" t="s">
        <v>1</v>
      </c>
      <c r="E6"/>
    </row>
    <row r="7" spans="1:6" ht="30" customHeight="1" x14ac:dyDescent="0.2">
      <c r="B7" s="48" t="s">
        <v>36</v>
      </c>
      <c r="E7"/>
    </row>
    <row r="8" spans="1:6" ht="27.75" customHeight="1" x14ac:dyDescent="0.2">
      <c r="A8" s="55" t="s">
        <v>41</v>
      </c>
      <c r="E8"/>
    </row>
    <row r="9" spans="1:6" x14ac:dyDescent="0.2">
      <c r="E9"/>
    </row>
    <row r="10" spans="1:6" x14ac:dyDescent="0.2">
      <c r="E10"/>
    </row>
    <row r="11" spans="1:6" x14ac:dyDescent="0.2">
      <c r="C11"/>
      <c r="E11"/>
    </row>
    <row r="12" spans="1:6" x14ac:dyDescent="0.2">
      <c r="E12"/>
    </row>
    <row r="13" spans="1:6" x14ac:dyDescent="0.2">
      <c r="B13"/>
      <c r="E13"/>
    </row>
    <row r="14" spans="1:6" x14ac:dyDescent="0.2">
      <c r="E14"/>
    </row>
    <row r="15" spans="1:6" x14ac:dyDescent="0.2">
      <c r="E15"/>
    </row>
    <row r="16" spans="1:6" x14ac:dyDescent="0.2">
      <c r="B16"/>
      <c r="E16"/>
    </row>
    <row r="17" spans="2:5" x14ac:dyDescent="0.2">
      <c r="B17"/>
      <c r="E17"/>
    </row>
    <row r="18" spans="2:5" x14ac:dyDescent="0.2">
      <c r="B18"/>
      <c r="E18"/>
    </row>
    <row r="19" spans="2:5" x14ac:dyDescent="0.2">
      <c r="B19"/>
      <c r="E19"/>
    </row>
    <row r="20" spans="2:5" x14ac:dyDescent="0.2">
      <c r="B20"/>
      <c r="E20"/>
    </row>
    <row r="21" spans="2:5" x14ac:dyDescent="0.2">
      <c r="B21"/>
      <c r="E21"/>
    </row>
    <row r="22" spans="2:5" x14ac:dyDescent="0.2">
      <c r="B22"/>
      <c r="E22"/>
    </row>
    <row r="23" spans="2:5" x14ac:dyDescent="0.2">
      <c r="B23"/>
      <c r="E23"/>
    </row>
    <row r="24" spans="2:5" x14ac:dyDescent="0.2">
      <c r="B24"/>
      <c r="E24"/>
    </row>
    <row r="25" spans="2:5" x14ac:dyDescent="0.2">
      <c r="B25"/>
      <c r="E25"/>
    </row>
    <row r="26" spans="2:5" x14ac:dyDescent="0.2">
      <c r="B26"/>
      <c r="E26"/>
    </row>
    <row r="27" spans="2:5" x14ac:dyDescent="0.2">
      <c r="B27"/>
      <c r="E27"/>
    </row>
    <row r="28" spans="2:5" x14ac:dyDescent="0.2">
      <c r="B28"/>
      <c r="E28"/>
    </row>
    <row r="29" spans="2:5" x14ac:dyDescent="0.2">
      <c r="B29"/>
      <c r="E29"/>
    </row>
    <row r="30" spans="2:5" x14ac:dyDescent="0.2">
      <c r="B30"/>
      <c r="E30"/>
    </row>
    <row r="31" spans="2:5" x14ac:dyDescent="0.2">
      <c r="B31"/>
      <c r="E31"/>
    </row>
    <row r="32" spans="2:5" x14ac:dyDescent="0.2">
      <c r="B32"/>
      <c r="E32"/>
    </row>
    <row r="33" spans="5:5" x14ac:dyDescent="0.2">
      <c r="E33"/>
    </row>
    <row r="34" spans="5:5" x14ac:dyDescent="0.2">
      <c r="E34"/>
    </row>
    <row r="35" spans="5:5" x14ac:dyDescent="0.2">
      <c r="E35"/>
    </row>
    <row r="36" spans="5:5" x14ac:dyDescent="0.2">
      <c r="E36"/>
    </row>
    <row r="37" spans="5:5" x14ac:dyDescent="0.2">
      <c r="E37"/>
    </row>
  </sheetData>
  <sheetProtection selectLockedCells="1" selectUnlockedCells="1"/>
  <phoneticPr fontId="7" type="noConversion"/>
  <hyperlinks>
    <hyperlink ref="B3" location="1!A1" display="1. Comércio Internacional"/>
    <hyperlink ref="B4" location="2!A1" display="2. Destinos das Saídas - UE/PT"/>
    <hyperlink ref="B6" location="4!A1" display="4. Área e Produção"/>
    <hyperlink ref="B7" location="'5'!A1" display="5. Indicadores de análise do Comércio Internacional"/>
    <hyperlink ref="B5" location="3!A1" display="3. Principais Destinos das Saídas"/>
  </hyperlink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85"/>
  <sheetViews>
    <sheetView showGridLines="0" zoomScale="95" zoomScaleNormal="95" workbookViewId="0"/>
  </sheetViews>
  <sheetFormatPr defaultRowHeight="12.75" x14ac:dyDescent="0.2"/>
  <cols>
    <col min="1" max="1" width="2.140625" style="1" customWidth="1"/>
    <col min="2" max="2" width="20.7109375" style="1" customWidth="1"/>
    <col min="3" max="3" width="16.28515625" style="1" customWidth="1"/>
    <col min="4" max="4" width="10.7109375" style="1" customWidth="1"/>
    <col min="5" max="17" width="12.7109375" style="1" customWidth="1"/>
    <col min="18" max="16384" width="9.140625" style="1"/>
  </cols>
  <sheetData>
    <row r="1" spans="2:23" ht="25.5" customHeight="1" x14ac:dyDescent="0.2">
      <c r="B1" s="15" t="s">
        <v>52</v>
      </c>
    </row>
    <row r="2" spans="2:23" ht="21" customHeight="1" x14ac:dyDescent="0.2">
      <c r="B2" s="2" t="s">
        <v>30</v>
      </c>
      <c r="C2" s="2" t="s">
        <v>2</v>
      </c>
      <c r="D2" s="16" t="s">
        <v>3</v>
      </c>
      <c r="E2" s="3">
        <v>2010</v>
      </c>
      <c r="F2" s="3">
        <v>2011</v>
      </c>
      <c r="G2" s="3">
        <v>2012</v>
      </c>
      <c r="H2" s="3">
        <v>2013</v>
      </c>
      <c r="I2" s="3">
        <v>2014</v>
      </c>
      <c r="J2" s="3">
        <v>2015</v>
      </c>
      <c r="K2" s="3">
        <v>2016</v>
      </c>
      <c r="L2" s="3">
        <v>2017</v>
      </c>
      <c r="M2" s="3">
        <v>2018</v>
      </c>
      <c r="N2" s="3">
        <v>2019</v>
      </c>
      <c r="O2" s="3">
        <v>2020</v>
      </c>
      <c r="P2" s="3">
        <v>2021</v>
      </c>
      <c r="Q2" s="3" t="s">
        <v>68</v>
      </c>
    </row>
    <row r="3" spans="2:23" ht="15.95" customHeight="1" x14ac:dyDescent="0.2">
      <c r="B3" s="63" t="s">
        <v>53</v>
      </c>
      <c r="C3" s="64" t="s">
        <v>72</v>
      </c>
      <c r="D3" s="65" t="s">
        <v>4</v>
      </c>
      <c r="E3" s="6">
        <v>3.052</v>
      </c>
      <c r="F3" s="6">
        <v>77.08</v>
      </c>
      <c r="G3" s="6">
        <v>93.3</v>
      </c>
      <c r="H3" s="6">
        <v>320.40899999999999</v>
      </c>
      <c r="I3" s="6">
        <v>246.81800000000001</v>
      </c>
      <c r="J3" s="6">
        <v>262.09300000000002</v>
      </c>
      <c r="K3" s="6">
        <v>443.48500000000001</v>
      </c>
      <c r="L3" s="6">
        <v>518.72900000000004</v>
      </c>
      <c r="M3" s="6">
        <v>989.62599999999998</v>
      </c>
      <c r="N3" s="6">
        <v>1340.3810000000001</v>
      </c>
      <c r="O3" s="6">
        <v>1350.8910000000001</v>
      </c>
      <c r="P3" s="6">
        <v>1408.4580000000001</v>
      </c>
      <c r="Q3" s="6">
        <v>2262.7489999999998</v>
      </c>
      <c r="R3" s="11"/>
      <c r="S3" s="8"/>
      <c r="T3" s="8"/>
    </row>
    <row r="4" spans="2:23" ht="15.95" customHeight="1" x14ac:dyDescent="0.2">
      <c r="B4" s="66"/>
      <c r="C4" s="67"/>
      <c r="D4" s="68" t="s">
        <v>5</v>
      </c>
      <c r="E4" s="5">
        <v>274.536</v>
      </c>
      <c r="F4" s="5">
        <v>270.61700000000002</v>
      </c>
      <c r="G4" s="5">
        <v>192.28800000000001</v>
      </c>
      <c r="H4" s="5">
        <v>127.164</v>
      </c>
      <c r="I4" s="5">
        <v>293.82100000000003</v>
      </c>
      <c r="J4" s="5">
        <v>529.78599999999994</v>
      </c>
      <c r="K4" s="5">
        <v>1113.829</v>
      </c>
      <c r="L4" s="5">
        <v>1981.36</v>
      </c>
      <c r="M4" s="5">
        <v>3605.127</v>
      </c>
      <c r="N4" s="5">
        <v>4174.5630000000001</v>
      </c>
      <c r="O4" s="5">
        <v>5472.3289999999997</v>
      </c>
      <c r="P4" s="5">
        <v>5500.7849999999999</v>
      </c>
      <c r="Q4" s="5">
        <v>6997.6909999999998</v>
      </c>
      <c r="R4" s="11"/>
      <c r="S4" s="8"/>
      <c r="T4" s="8"/>
      <c r="U4" s="8"/>
    </row>
    <row r="5" spans="2:23" ht="15.95" customHeight="1" x14ac:dyDescent="0.2">
      <c r="B5" s="66"/>
      <c r="C5" s="69"/>
      <c r="D5" s="70" t="s">
        <v>6</v>
      </c>
      <c r="E5" s="7">
        <f t="shared" ref="E5" si="0">E4-E3</f>
        <v>271.48399999999998</v>
      </c>
      <c r="F5" s="7">
        <f t="shared" ref="F5:K5" si="1">F4-F3</f>
        <v>193.53700000000003</v>
      </c>
      <c r="G5" s="7">
        <f t="shared" si="1"/>
        <v>98.988000000000014</v>
      </c>
      <c r="H5" s="7">
        <f t="shared" si="1"/>
        <v>-193.245</v>
      </c>
      <c r="I5" s="7">
        <f t="shared" si="1"/>
        <v>47.003000000000014</v>
      </c>
      <c r="J5" s="7">
        <f t="shared" si="1"/>
        <v>267.69299999999993</v>
      </c>
      <c r="K5" s="7">
        <f t="shared" si="1"/>
        <v>670.34399999999994</v>
      </c>
      <c r="L5" s="7">
        <f t="shared" ref="L5:M5" si="2">L4-L3</f>
        <v>1462.6309999999999</v>
      </c>
      <c r="M5" s="7">
        <f t="shared" si="2"/>
        <v>2615.5010000000002</v>
      </c>
      <c r="N5" s="7">
        <f t="shared" ref="N5:O5" si="3">N4-N3</f>
        <v>2834.1819999999998</v>
      </c>
      <c r="O5" s="7">
        <f t="shared" si="3"/>
        <v>4121.4380000000001</v>
      </c>
      <c r="P5" s="7">
        <f t="shared" ref="P5:Q5" si="4">P4-P3</f>
        <v>4092.3269999999998</v>
      </c>
      <c r="Q5" s="7">
        <f t="shared" si="4"/>
        <v>4734.942</v>
      </c>
      <c r="R5" s="11"/>
      <c r="S5" s="8"/>
      <c r="T5" s="8"/>
    </row>
    <row r="6" spans="2:23" ht="15.95" customHeight="1" x14ac:dyDescent="0.2">
      <c r="B6" s="66"/>
      <c r="C6" s="71" t="s">
        <v>73</v>
      </c>
      <c r="D6" s="72" t="s">
        <v>4</v>
      </c>
      <c r="E6" s="5">
        <v>34.046999999999997</v>
      </c>
      <c r="F6" s="5">
        <v>619.90300000000002</v>
      </c>
      <c r="G6" s="5">
        <v>780.697</v>
      </c>
      <c r="H6" s="5">
        <v>1998.462</v>
      </c>
      <c r="I6" s="5">
        <v>1813.348</v>
      </c>
      <c r="J6" s="5">
        <v>1902.6690000000001</v>
      </c>
      <c r="K6" s="5">
        <v>3044.4209999999998</v>
      </c>
      <c r="L6" s="5">
        <v>3433.154</v>
      </c>
      <c r="M6" s="5">
        <v>6476.3729999999996</v>
      </c>
      <c r="N6" s="5">
        <v>8249.7129999999997</v>
      </c>
      <c r="O6" s="5">
        <v>7637.2259999999997</v>
      </c>
      <c r="P6" s="5">
        <v>6646.701</v>
      </c>
      <c r="Q6" s="5">
        <v>9495.68</v>
      </c>
      <c r="R6" s="11"/>
      <c r="S6" s="8"/>
      <c r="T6" s="8"/>
      <c r="U6" s="8"/>
    </row>
    <row r="7" spans="2:23" ht="15.95" customHeight="1" x14ac:dyDescent="0.2">
      <c r="B7" s="66"/>
      <c r="C7" s="67"/>
      <c r="D7" s="68" t="s">
        <v>5</v>
      </c>
      <c r="E7" s="5">
        <v>1658.443</v>
      </c>
      <c r="F7" s="5">
        <v>1349.777</v>
      </c>
      <c r="G7" s="5">
        <v>1100.8889999999999</v>
      </c>
      <c r="H7" s="5">
        <v>988.36300000000006</v>
      </c>
      <c r="I7" s="5">
        <v>2070.6819999999998</v>
      </c>
      <c r="J7" s="5">
        <v>3530.002</v>
      </c>
      <c r="K7" s="5">
        <v>8185.5540000000001</v>
      </c>
      <c r="L7" s="5">
        <v>11469.52</v>
      </c>
      <c r="M7" s="5">
        <v>20526.883000000002</v>
      </c>
      <c r="N7" s="5">
        <v>22167.95</v>
      </c>
      <c r="O7" s="5">
        <v>32363.019</v>
      </c>
      <c r="P7" s="5">
        <v>31574.16</v>
      </c>
      <c r="Q7" s="5">
        <v>38058.112000000001</v>
      </c>
      <c r="R7" s="11"/>
      <c r="S7" s="8"/>
      <c r="T7" s="8"/>
      <c r="U7" s="8"/>
    </row>
    <row r="8" spans="2:23" ht="15.95" customHeight="1" x14ac:dyDescent="0.2">
      <c r="B8" s="73"/>
      <c r="C8" s="69"/>
      <c r="D8" s="70" t="s">
        <v>6</v>
      </c>
      <c r="E8" s="7">
        <f t="shared" ref="E8" si="5">E7-E6</f>
        <v>1624.396</v>
      </c>
      <c r="F8" s="7">
        <f t="shared" ref="F8:K8" si="6">F7-F6</f>
        <v>729.87400000000002</v>
      </c>
      <c r="G8" s="7">
        <f t="shared" si="6"/>
        <v>320.19199999999989</v>
      </c>
      <c r="H8" s="7">
        <f t="shared" si="6"/>
        <v>-1010.0989999999999</v>
      </c>
      <c r="I8" s="7">
        <f t="shared" si="6"/>
        <v>257.33399999999983</v>
      </c>
      <c r="J8" s="7">
        <f t="shared" si="6"/>
        <v>1627.3329999999999</v>
      </c>
      <c r="K8" s="7">
        <f t="shared" si="6"/>
        <v>5141.1329999999998</v>
      </c>
      <c r="L8" s="7">
        <f t="shared" ref="L8:M8" si="7">L7-L6</f>
        <v>8036.366</v>
      </c>
      <c r="M8" s="7">
        <f t="shared" si="7"/>
        <v>14050.510000000002</v>
      </c>
      <c r="N8" s="7">
        <f t="shared" ref="N8:O8" si="8">N7-N6</f>
        <v>13918.237000000001</v>
      </c>
      <c r="O8" s="7">
        <f t="shared" si="8"/>
        <v>24725.793000000001</v>
      </c>
      <c r="P8" s="7">
        <f t="shared" ref="P8:Q8" si="9">P7-P6</f>
        <v>24927.458999999999</v>
      </c>
      <c r="Q8" s="7">
        <f t="shared" si="9"/>
        <v>28562.432000000001</v>
      </c>
      <c r="S8" s="8"/>
      <c r="T8" s="8"/>
      <c r="U8" s="8"/>
    </row>
    <row r="9" spans="2:23" ht="6" customHeight="1" x14ac:dyDescent="0.2">
      <c r="B9" s="74"/>
      <c r="C9" s="74"/>
      <c r="D9" s="75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1"/>
      <c r="S9" s="8"/>
      <c r="T9" s="8"/>
      <c r="U9" s="8"/>
      <c r="V9" s="8"/>
      <c r="W9" s="8"/>
    </row>
    <row r="10" spans="2:23" ht="20.100000000000001" customHeight="1" x14ac:dyDescent="0.2">
      <c r="B10" s="76" t="s">
        <v>31</v>
      </c>
      <c r="C10" s="77"/>
      <c r="D10" s="78" t="s">
        <v>7</v>
      </c>
      <c r="E10" s="17">
        <f t="shared" ref="E10:G11" si="10">E6/E3</f>
        <v>11.155635648754913</v>
      </c>
      <c r="F10" s="17">
        <f t="shared" si="10"/>
        <v>8.0423326414115213</v>
      </c>
      <c r="G10" s="17">
        <f t="shared" si="10"/>
        <v>8.3675991425509118</v>
      </c>
      <c r="H10" s="17">
        <f t="shared" ref="H10:I10" si="11">H6/H3</f>
        <v>6.2372218008857434</v>
      </c>
      <c r="I10" s="17">
        <f t="shared" si="11"/>
        <v>7.3469033863008368</v>
      </c>
      <c r="J10" s="17">
        <f t="shared" ref="J10:K10" si="12">J6/J3</f>
        <v>7.2595185678366079</v>
      </c>
      <c r="K10" s="17">
        <f t="shared" si="12"/>
        <v>6.8647665648218084</v>
      </c>
      <c r="L10" s="17">
        <f t="shared" ref="L10" si="13">L6/L3</f>
        <v>6.618396118204303</v>
      </c>
      <c r="M10" s="17">
        <f t="shared" ref="M10:O11" si="14">M6/M3</f>
        <v>6.5442631862946206</v>
      </c>
      <c r="N10" s="17">
        <f t="shared" si="14"/>
        <v>6.1547522681983695</v>
      </c>
      <c r="O10" s="17">
        <f t="shared" si="14"/>
        <v>5.6534731521640156</v>
      </c>
      <c r="P10" s="17">
        <f t="shared" ref="P10:Q10" si="15">P6/P3</f>
        <v>4.7191332648896873</v>
      </c>
      <c r="Q10" s="17">
        <f t="shared" si="15"/>
        <v>4.196523785890526</v>
      </c>
      <c r="R10" s="11"/>
      <c r="S10" s="8"/>
      <c r="T10" s="8"/>
      <c r="U10" s="8"/>
      <c r="V10" s="8"/>
      <c r="W10" s="8"/>
    </row>
    <row r="11" spans="2:23" ht="20.100000000000001" customHeight="1" x14ac:dyDescent="0.2">
      <c r="B11" s="79" t="s">
        <v>8</v>
      </c>
      <c r="C11" s="80"/>
      <c r="D11" s="81" t="s">
        <v>7</v>
      </c>
      <c r="E11" s="18">
        <f t="shared" si="10"/>
        <v>6.0408944546434711</v>
      </c>
      <c r="F11" s="18">
        <f t="shared" si="10"/>
        <v>4.9877760820643191</v>
      </c>
      <c r="G11" s="18">
        <f t="shared" si="10"/>
        <v>5.7252090614078872</v>
      </c>
      <c r="H11" s="18">
        <f t="shared" ref="H11:I11" si="16">H7/H4</f>
        <v>7.772349092510459</v>
      </c>
      <c r="I11" s="18">
        <f t="shared" si="16"/>
        <v>7.0474268347054823</v>
      </c>
      <c r="J11" s="18">
        <f t="shared" ref="J11:K11" si="17">J7/J4</f>
        <v>6.6630715043432636</v>
      </c>
      <c r="K11" s="18">
        <f t="shared" si="17"/>
        <v>7.3490221569020022</v>
      </c>
      <c r="L11" s="18">
        <f t="shared" ref="L11" si="18">L7/L4</f>
        <v>5.7887107845116494</v>
      </c>
      <c r="M11" s="18">
        <f t="shared" si="14"/>
        <v>5.6938030199768281</v>
      </c>
      <c r="N11" s="18">
        <f t="shared" si="14"/>
        <v>5.3102444495387902</v>
      </c>
      <c r="O11" s="18">
        <f t="shared" si="14"/>
        <v>5.9139388366452383</v>
      </c>
      <c r="P11" s="18">
        <f t="shared" ref="P11:Q11" si="19">P7/P4</f>
        <v>5.7399371180658765</v>
      </c>
      <c r="Q11" s="18">
        <f t="shared" si="19"/>
        <v>5.4386671260562949</v>
      </c>
      <c r="S11" s="8"/>
      <c r="T11" s="8"/>
      <c r="V11" s="8"/>
      <c r="W11" s="8"/>
    </row>
    <row r="12" spans="2:23" x14ac:dyDescent="0.2">
      <c r="B12" s="49" t="s">
        <v>62</v>
      </c>
    </row>
    <row r="14" spans="2:23" x14ac:dyDescent="0.2">
      <c r="P14" s="20" t="s">
        <v>9</v>
      </c>
    </row>
    <row r="23" spans="18:19" x14ac:dyDescent="0.2">
      <c r="R23" s="8"/>
      <c r="S23" s="8"/>
    </row>
    <row r="24" spans="18:19" x14ac:dyDescent="0.2">
      <c r="R24" s="8"/>
      <c r="S24" s="8"/>
    </row>
    <row r="25" spans="18:19" x14ac:dyDescent="0.2">
      <c r="R25" s="8"/>
      <c r="S25" s="8"/>
    </row>
    <row r="26" spans="18:19" x14ac:dyDescent="0.2">
      <c r="R26" s="8"/>
      <c r="S26" s="8"/>
    </row>
    <row r="27" spans="18:19" x14ac:dyDescent="0.2">
      <c r="R27" s="8"/>
      <c r="S27" s="8"/>
    </row>
    <row r="28" spans="18:19" x14ac:dyDescent="0.2">
      <c r="R28" s="8"/>
      <c r="S28" s="8"/>
    </row>
    <row r="29" spans="18:19" x14ac:dyDescent="0.2">
      <c r="R29" s="8"/>
      <c r="S29" s="8"/>
    </row>
    <row r="30" spans="18:19" x14ac:dyDescent="0.2">
      <c r="R30" s="8"/>
      <c r="S30" s="8"/>
    </row>
    <row r="85" spans="4:4" x14ac:dyDescent="0.2">
      <c r="D85" s="10"/>
    </row>
  </sheetData>
  <sheetProtection selectLockedCells="1" selectUnlockedCells="1"/>
  <sortState ref="R3:U8">
    <sortCondition ref="S3:S8"/>
  </sortState>
  <mergeCells count="3">
    <mergeCell ref="B3:B8"/>
    <mergeCell ref="C3:C5"/>
    <mergeCell ref="C6:C8"/>
  </mergeCells>
  <phoneticPr fontId="7" type="noConversion"/>
  <hyperlinks>
    <hyperlink ref="P14" location="ÍNDICE!A1" display="Voltar ao índice"/>
  </hyperlinks>
  <pageMargins left="0.23622047244094491" right="0" top="0.39370078740157483" bottom="0.19685039370078741" header="0.51181102362204722" footer="0.51181102362204722"/>
  <pageSetup paperSize="9" scale="58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0"/>
  <sheetViews>
    <sheetView showGridLines="0" zoomScale="95" zoomScaleNormal="95" workbookViewId="0"/>
  </sheetViews>
  <sheetFormatPr defaultRowHeight="12.75" x14ac:dyDescent="0.2"/>
  <cols>
    <col min="1" max="1" width="2.42578125" style="32" customWidth="1"/>
    <col min="2" max="2" width="20.7109375" style="32" customWidth="1"/>
    <col min="3" max="3" width="15.7109375" style="32" customWidth="1"/>
    <col min="4" max="4" width="10.7109375" style="32" customWidth="1"/>
    <col min="5" max="17" width="12.7109375" style="32" customWidth="1"/>
    <col min="18" max="16384" width="9.140625" style="32"/>
  </cols>
  <sheetData>
    <row r="1" spans="2:19" ht="27" customHeight="1" x14ac:dyDescent="0.2">
      <c r="B1" s="15" t="s">
        <v>54</v>
      </c>
      <c r="C1" s="1"/>
      <c r="D1" s="1"/>
    </row>
    <row r="2" spans="2:19" ht="20.100000000000001" customHeight="1" x14ac:dyDescent="0.2">
      <c r="B2" s="2" t="s">
        <v>30</v>
      </c>
      <c r="C2" s="2" t="s">
        <v>2</v>
      </c>
      <c r="D2" s="16" t="s">
        <v>3</v>
      </c>
      <c r="E2" s="3">
        <v>2010</v>
      </c>
      <c r="F2" s="3">
        <v>2011</v>
      </c>
      <c r="G2" s="3">
        <v>2012</v>
      </c>
      <c r="H2" s="3">
        <v>2013</v>
      </c>
      <c r="I2" s="3">
        <v>2014</v>
      </c>
      <c r="J2" s="3">
        <v>2015</v>
      </c>
      <c r="K2" s="3">
        <v>2016</v>
      </c>
      <c r="L2" s="3">
        <v>2017</v>
      </c>
      <c r="M2" s="3">
        <v>2018</v>
      </c>
      <c r="N2" s="3">
        <v>2019</v>
      </c>
      <c r="O2" s="3">
        <v>2020</v>
      </c>
      <c r="P2" s="3">
        <v>2021</v>
      </c>
      <c r="Q2" s="3" t="s">
        <v>68</v>
      </c>
    </row>
    <row r="3" spans="2:19" ht="15.95" customHeight="1" x14ac:dyDescent="0.2">
      <c r="B3" s="82" t="s">
        <v>37</v>
      </c>
      <c r="C3" s="69" t="s">
        <v>72</v>
      </c>
      <c r="D3" s="83" t="s">
        <v>48</v>
      </c>
      <c r="E3" s="37">
        <v>274.46499999999997</v>
      </c>
      <c r="F3" s="37">
        <v>270.42899999999997</v>
      </c>
      <c r="G3" s="37">
        <v>191.983</v>
      </c>
      <c r="H3" s="37">
        <v>126.67700000000001</v>
      </c>
      <c r="I3" s="37">
        <v>292.45600000000002</v>
      </c>
      <c r="J3" s="37">
        <v>518.88400000000001</v>
      </c>
      <c r="K3" s="37">
        <v>1108.768</v>
      </c>
      <c r="L3" s="37">
        <v>1969.546</v>
      </c>
      <c r="M3" s="37">
        <v>3571.2350000000001</v>
      </c>
      <c r="N3" s="37">
        <v>4082.8290000000002</v>
      </c>
      <c r="O3" s="37">
        <v>4172.3519999999999</v>
      </c>
      <c r="P3" s="37">
        <v>5138.0259999999998</v>
      </c>
      <c r="Q3" s="37">
        <v>6840.4809999999998</v>
      </c>
      <c r="R3" s="35"/>
      <c r="S3" s="35"/>
    </row>
    <row r="4" spans="2:19" ht="15.95" customHeight="1" x14ac:dyDescent="0.2">
      <c r="B4" s="84"/>
      <c r="C4" s="85"/>
      <c r="D4" s="68" t="s">
        <v>10</v>
      </c>
      <c r="E4" s="58">
        <v>7.0999999999999994E-2</v>
      </c>
      <c r="F4" s="58">
        <v>0.188</v>
      </c>
      <c r="G4" s="58">
        <v>0.30499999999999999</v>
      </c>
      <c r="H4" s="58">
        <v>0.48699999999999999</v>
      </c>
      <c r="I4" s="5">
        <v>1.365</v>
      </c>
      <c r="J4" s="5">
        <v>10.901999999999999</v>
      </c>
      <c r="K4" s="5">
        <v>5.0609999999999999</v>
      </c>
      <c r="L4" s="5">
        <v>11.814</v>
      </c>
      <c r="M4" s="5">
        <v>33.892000000000003</v>
      </c>
      <c r="N4" s="5">
        <v>91.733999999999995</v>
      </c>
      <c r="O4" s="5">
        <v>1299.9770000000001</v>
      </c>
      <c r="P4" s="5">
        <v>362.75900000000001</v>
      </c>
      <c r="Q4" s="5">
        <v>157.21</v>
      </c>
      <c r="R4" s="35"/>
      <c r="S4" s="35"/>
    </row>
    <row r="5" spans="2:19" ht="15.95" customHeight="1" x14ac:dyDescent="0.2">
      <c r="B5" s="84"/>
      <c r="C5" s="85"/>
      <c r="D5" s="70" t="s">
        <v>11</v>
      </c>
      <c r="E5" s="7">
        <f>SUM(E3:E4)</f>
        <v>274.536</v>
      </c>
      <c r="F5" s="7">
        <f t="shared" ref="F5" si="0">SUM(F3:F4)</f>
        <v>270.61699999999996</v>
      </c>
      <c r="G5" s="7">
        <f t="shared" ref="G5:H5" si="1">SUM(G3:G4)</f>
        <v>192.28800000000001</v>
      </c>
      <c r="H5" s="7">
        <f t="shared" si="1"/>
        <v>127.164</v>
      </c>
      <c r="I5" s="7">
        <f t="shared" ref="I5:J5" si="2">SUM(I3:I4)</f>
        <v>293.82100000000003</v>
      </c>
      <c r="J5" s="7">
        <f t="shared" si="2"/>
        <v>529.78600000000006</v>
      </c>
      <c r="K5" s="7">
        <f t="shared" ref="K5:L5" si="3">SUM(K3:K4)</f>
        <v>1113.829</v>
      </c>
      <c r="L5" s="7">
        <f t="shared" si="3"/>
        <v>1981.3600000000001</v>
      </c>
      <c r="M5" s="7">
        <f t="shared" ref="M5:N5" si="4">SUM(M3:M4)</f>
        <v>3605.127</v>
      </c>
      <c r="N5" s="7">
        <f t="shared" si="4"/>
        <v>4174.5630000000001</v>
      </c>
      <c r="O5" s="7">
        <f t="shared" ref="O5:P5" si="5">SUM(O3:O4)</f>
        <v>5472.3289999999997</v>
      </c>
      <c r="P5" s="7">
        <f t="shared" si="5"/>
        <v>5500.7849999999999</v>
      </c>
      <c r="Q5" s="7">
        <f t="shared" ref="Q5" si="6">SUM(Q3:Q4)</f>
        <v>6997.6909999999998</v>
      </c>
      <c r="R5" s="35"/>
      <c r="S5" s="35"/>
    </row>
    <row r="6" spans="2:19" ht="15.95" customHeight="1" x14ac:dyDescent="0.2">
      <c r="B6" s="84"/>
      <c r="C6" s="71" t="s">
        <v>73</v>
      </c>
      <c r="D6" s="72" t="s">
        <v>48</v>
      </c>
      <c r="E6" s="5">
        <v>1657.2929999999999</v>
      </c>
      <c r="F6" s="5">
        <v>1347.4480000000001</v>
      </c>
      <c r="G6" s="5">
        <v>1096.808</v>
      </c>
      <c r="H6" s="5">
        <v>982.91099999999994</v>
      </c>
      <c r="I6" s="5">
        <v>2055.9520000000002</v>
      </c>
      <c r="J6" s="5">
        <v>3460.134</v>
      </c>
      <c r="K6" s="5">
        <v>8146.3149999999996</v>
      </c>
      <c r="L6" s="5">
        <v>11397.058999999999</v>
      </c>
      <c r="M6" s="5">
        <v>20338.228999999999</v>
      </c>
      <c r="N6" s="5">
        <v>21696.755000000001</v>
      </c>
      <c r="O6" s="5">
        <v>24611.098000000002</v>
      </c>
      <c r="P6" s="5">
        <v>29520.99</v>
      </c>
      <c r="Q6" s="5">
        <v>37010.915000000001</v>
      </c>
      <c r="R6" s="35"/>
      <c r="S6" s="35"/>
    </row>
    <row r="7" spans="2:19" ht="15.95" customHeight="1" x14ac:dyDescent="0.2">
      <c r="B7" s="84"/>
      <c r="C7" s="71"/>
      <c r="D7" s="68" t="s">
        <v>10</v>
      </c>
      <c r="E7" s="5">
        <v>1.1499999999999999</v>
      </c>
      <c r="F7" s="5">
        <v>2.3290000000000002</v>
      </c>
      <c r="G7" s="5">
        <v>4.0810000000000004</v>
      </c>
      <c r="H7" s="5">
        <v>5.452</v>
      </c>
      <c r="I7" s="5">
        <v>14.73</v>
      </c>
      <c r="J7" s="5">
        <v>69.867999999999995</v>
      </c>
      <c r="K7" s="5">
        <v>39.238999999999997</v>
      </c>
      <c r="L7" s="5">
        <v>72.460999999999999</v>
      </c>
      <c r="M7" s="5">
        <v>188.654</v>
      </c>
      <c r="N7" s="5">
        <v>471.19499999999999</v>
      </c>
      <c r="O7" s="5">
        <v>7751.9210000000003</v>
      </c>
      <c r="P7" s="5">
        <v>2053.17</v>
      </c>
      <c r="Q7" s="5">
        <v>1047.1969999999999</v>
      </c>
      <c r="R7" s="35"/>
      <c r="S7" s="35"/>
    </row>
    <row r="8" spans="2:19" ht="15.95" customHeight="1" x14ac:dyDescent="0.2">
      <c r="B8" s="84"/>
      <c r="C8" s="71"/>
      <c r="D8" s="86" t="s">
        <v>11</v>
      </c>
      <c r="E8" s="36">
        <f>SUM(E6:E7)</f>
        <v>1658.443</v>
      </c>
      <c r="F8" s="36">
        <f t="shared" ref="F8:G8" si="7">SUM(F6:F7)</f>
        <v>1349.777</v>
      </c>
      <c r="G8" s="36">
        <f t="shared" si="7"/>
        <v>1100.8889999999999</v>
      </c>
      <c r="H8" s="36">
        <f t="shared" ref="H8:J8" si="8">SUM(H6:H7)</f>
        <v>988.36299999999994</v>
      </c>
      <c r="I8" s="36">
        <f t="shared" si="8"/>
        <v>2070.6820000000002</v>
      </c>
      <c r="J8" s="36">
        <f t="shared" si="8"/>
        <v>3530.002</v>
      </c>
      <c r="K8" s="36">
        <f t="shared" ref="K8:L8" si="9">SUM(K6:K7)</f>
        <v>8185.5539999999992</v>
      </c>
      <c r="L8" s="36">
        <f t="shared" si="9"/>
        <v>11469.519999999999</v>
      </c>
      <c r="M8" s="36">
        <f t="shared" ref="M8:N8" si="10">SUM(M6:M7)</f>
        <v>20526.882999999998</v>
      </c>
      <c r="N8" s="36">
        <f t="shared" si="10"/>
        <v>22167.95</v>
      </c>
      <c r="O8" s="36">
        <f t="shared" ref="O8:P8" si="11">SUM(O6:O7)</f>
        <v>32363.019</v>
      </c>
      <c r="P8" s="36">
        <f t="shared" si="11"/>
        <v>31574.160000000003</v>
      </c>
      <c r="Q8" s="36">
        <f t="shared" ref="Q8" si="12">SUM(Q6:Q7)</f>
        <v>38058.112000000001</v>
      </c>
      <c r="R8" s="35"/>
      <c r="S8" s="35"/>
    </row>
    <row r="9" spans="2:19" x14ac:dyDescent="0.2">
      <c r="B9" s="49" t="s">
        <v>62</v>
      </c>
      <c r="M9" s="35"/>
      <c r="N9" s="35"/>
    </row>
    <row r="12" spans="2:19" x14ac:dyDescent="0.2">
      <c r="P12" s="9" t="s">
        <v>9</v>
      </c>
    </row>
    <row r="16" spans="2:19" x14ac:dyDescent="0.2">
      <c r="O16" s="35"/>
      <c r="P16" s="35"/>
    </row>
    <row r="17" spans="5:19" x14ac:dyDescent="0.2">
      <c r="O17" s="35"/>
      <c r="P17" s="35"/>
    </row>
    <row r="18" spans="5:19" x14ac:dyDescent="0.2">
      <c r="O18" s="35"/>
      <c r="P18" s="35"/>
      <c r="S18" s="35"/>
    </row>
    <row r="19" spans="5:19" x14ac:dyDescent="0.2">
      <c r="O19" s="35"/>
      <c r="P19" s="35"/>
      <c r="S19" s="35"/>
    </row>
    <row r="20" spans="5:19" x14ac:dyDescent="0.2">
      <c r="S20" s="35"/>
    </row>
    <row r="21" spans="5:19" x14ac:dyDescent="0.2">
      <c r="S21" s="35"/>
    </row>
    <row r="22" spans="5:19" x14ac:dyDescent="0.2">
      <c r="S22" s="35"/>
    </row>
    <row r="23" spans="5:19" x14ac:dyDescent="0.2">
      <c r="S23" s="35"/>
    </row>
    <row r="24" spans="5:19" x14ac:dyDescent="0.2">
      <c r="S24" s="35"/>
    </row>
    <row r="25" spans="5:19" x14ac:dyDescent="0.2">
      <c r="S25" s="35"/>
    </row>
    <row r="26" spans="5:19" x14ac:dyDescent="0.2">
      <c r="S26" s="35"/>
    </row>
    <row r="27" spans="5:19" x14ac:dyDescent="0.2">
      <c r="E27" s="35"/>
      <c r="R27" s="35"/>
      <c r="S27" s="35"/>
    </row>
    <row r="28" spans="5:19" x14ac:dyDescent="0.2">
      <c r="E28" s="35"/>
    </row>
    <row r="29" spans="5:19" x14ac:dyDescent="0.2">
      <c r="E29" s="35"/>
    </row>
    <row r="30" spans="5:19" x14ac:dyDescent="0.2">
      <c r="E30" s="35"/>
    </row>
    <row r="32" spans="5:19" x14ac:dyDescent="0.2">
      <c r="R32" s="35"/>
      <c r="S32" s="35"/>
    </row>
    <row r="35" spans="5:19" x14ac:dyDescent="0.2"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</row>
    <row r="36" spans="5:19" x14ac:dyDescent="0.2"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</row>
    <row r="37" spans="5:19" x14ac:dyDescent="0.2">
      <c r="R37" s="35"/>
      <c r="S37" s="35"/>
    </row>
    <row r="39" spans="5:19" x14ac:dyDescent="0.2"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</row>
    <row r="40" spans="5:19" x14ac:dyDescent="0.2"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</row>
    <row r="41" spans="5:19" x14ac:dyDescent="0.2">
      <c r="E41" s="35"/>
    </row>
    <row r="42" spans="5:19" x14ac:dyDescent="0.2">
      <c r="E42" s="35"/>
    </row>
    <row r="43" spans="5:19" x14ac:dyDescent="0.2">
      <c r="E43" s="35"/>
    </row>
    <row r="44" spans="5:19" x14ac:dyDescent="0.2">
      <c r="E44" s="35"/>
    </row>
    <row r="45" spans="5:19" x14ac:dyDescent="0.2">
      <c r="E45" s="35"/>
    </row>
    <row r="46" spans="5:19" x14ac:dyDescent="0.2">
      <c r="E46" s="35"/>
    </row>
    <row r="47" spans="5:19" x14ac:dyDescent="0.2">
      <c r="E47" s="35"/>
    </row>
    <row r="48" spans="5:19" x14ac:dyDescent="0.2">
      <c r="E48" s="35"/>
    </row>
    <row r="49" spans="5:5" x14ac:dyDescent="0.2">
      <c r="E49" s="35"/>
    </row>
    <row r="50" spans="5:5" x14ac:dyDescent="0.2">
      <c r="E50" s="35"/>
    </row>
  </sheetData>
  <sheetProtection selectLockedCells="1" selectUnlockedCells="1"/>
  <sortState ref="I17:L44">
    <sortCondition ref="J17:J44"/>
  </sortState>
  <mergeCells count="3">
    <mergeCell ref="B3:B8"/>
    <mergeCell ref="C3:C5"/>
    <mergeCell ref="C6:C8"/>
  </mergeCells>
  <phoneticPr fontId="7" type="noConversion"/>
  <hyperlinks>
    <hyperlink ref="P12" location="ÍNDICE!A1" display="Voltar ao índice"/>
  </hyperlinks>
  <pageMargins left="0.55118110236220474" right="0.35433070866141736" top="0.98425196850393704" bottom="0.98425196850393704" header="0.51181102362204722" footer="0.51181102362204722"/>
  <pageSetup paperSize="9" scale="66" firstPageNumber="0" orientation="landscape" r:id="rId1"/>
  <headerFooter alignWithMargins="0"/>
  <ignoredErrors>
    <ignoredError sqref="E5:P5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8"/>
  <sheetViews>
    <sheetView showGridLines="0" zoomScaleNormal="100" workbookViewId="0"/>
  </sheetViews>
  <sheetFormatPr defaultRowHeight="12.75" x14ac:dyDescent="0.2"/>
  <cols>
    <col min="1" max="1" width="2.42578125" style="1" customWidth="1"/>
    <col min="2" max="2" width="31" style="1" customWidth="1"/>
    <col min="3" max="3" width="10.7109375" style="1" customWidth="1"/>
    <col min="4" max="4" width="11.7109375" style="1" customWidth="1"/>
    <col min="5" max="5" width="2.7109375" style="1" customWidth="1"/>
    <col min="6" max="6" width="31.28515625" style="1" customWidth="1"/>
    <col min="7" max="7" width="10.7109375" style="1" customWidth="1"/>
    <col min="8" max="8" width="11.7109375" style="1" customWidth="1"/>
    <col min="9" max="10" width="9.140625" style="1"/>
    <col min="11" max="12" width="11.85546875" style="1" bestFit="1" customWidth="1"/>
    <col min="13" max="16384" width="9.140625" style="1"/>
  </cols>
  <sheetData>
    <row r="1" spans="2:19" ht="24" customHeight="1" x14ac:dyDescent="0.2">
      <c r="B1" s="34" t="s">
        <v>55</v>
      </c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2:19" ht="18" customHeight="1" x14ac:dyDescent="0.2">
      <c r="B2" s="13">
        <v>2021</v>
      </c>
      <c r="F2" s="13" t="s">
        <v>70</v>
      </c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2:19" ht="30" customHeight="1" x14ac:dyDescent="0.2">
      <c r="B3" s="3"/>
      <c r="C3" s="38" t="s">
        <v>45</v>
      </c>
      <c r="D3" s="38" t="s">
        <v>12</v>
      </c>
      <c r="F3" s="3"/>
      <c r="G3" s="38" t="s">
        <v>45</v>
      </c>
      <c r="H3" s="38" t="s">
        <v>12</v>
      </c>
      <c r="J3" s="32"/>
      <c r="K3" s="32"/>
      <c r="N3" s="32"/>
      <c r="O3" s="32"/>
      <c r="P3" s="32"/>
      <c r="Q3" s="32"/>
      <c r="R3" s="32"/>
      <c r="S3" s="32"/>
    </row>
    <row r="4" spans="2:19" ht="15.95" customHeight="1" x14ac:dyDescent="0.2">
      <c r="B4" s="33" t="s">
        <v>32</v>
      </c>
      <c r="C4" s="5">
        <v>2109.5740000000001</v>
      </c>
      <c r="D4" s="5">
        <v>11855.227999999999</v>
      </c>
      <c r="F4" s="33" t="s">
        <v>32</v>
      </c>
      <c r="G4" s="5">
        <v>3640.1129999999998</v>
      </c>
      <c r="H4" s="5">
        <v>19210.526999999998</v>
      </c>
      <c r="J4" s="32"/>
      <c r="K4" s="35"/>
      <c r="L4" s="32"/>
      <c r="M4" s="32"/>
      <c r="O4" s="32"/>
      <c r="P4" s="32"/>
      <c r="Q4" s="62"/>
      <c r="R4" s="32"/>
      <c r="S4" s="32"/>
    </row>
    <row r="5" spans="2:19" ht="15.95" customHeight="1" x14ac:dyDescent="0.2">
      <c r="B5" s="39" t="s">
        <v>14</v>
      </c>
      <c r="C5" s="40">
        <v>1081.905</v>
      </c>
      <c r="D5" s="40">
        <v>6741.5839999999998</v>
      </c>
      <c r="F5" s="39" t="s">
        <v>13</v>
      </c>
      <c r="G5" s="40">
        <v>1266.2280000000001</v>
      </c>
      <c r="H5" s="40">
        <v>6401.3419999999996</v>
      </c>
      <c r="I5" s="8"/>
      <c r="J5" s="32"/>
      <c r="K5" s="35"/>
      <c r="L5" s="32"/>
      <c r="M5" s="32"/>
      <c r="N5" s="32"/>
      <c r="O5" s="32"/>
      <c r="P5" s="32"/>
      <c r="Q5" s="62"/>
      <c r="R5" s="32"/>
      <c r="S5" s="32"/>
    </row>
    <row r="6" spans="2:19" ht="15.95" customHeight="1" x14ac:dyDescent="0.2">
      <c r="B6" s="33" t="s">
        <v>13</v>
      </c>
      <c r="C6" s="4">
        <v>1079.6880000000001</v>
      </c>
      <c r="D6" s="4">
        <v>6093.2669999999998</v>
      </c>
      <c r="F6" s="33" t="s">
        <v>14</v>
      </c>
      <c r="G6" s="4">
        <v>994.06399999999996</v>
      </c>
      <c r="H6" s="4">
        <v>5987.2969999999996</v>
      </c>
      <c r="I6" s="8"/>
      <c r="J6" s="35"/>
      <c r="K6" s="35"/>
      <c r="L6" s="35"/>
      <c r="M6" s="32"/>
      <c r="N6" s="32"/>
      <c r="O6" s="32"/>
      <c r="P6" s="32"/>
      <c r="Q6" s="62"/>
      <c r="R6" s="32"/>
      <c r="S6" s="32"/>
    </row>
    <row r="7" spans="2:19" ht="15.95" customHeight="1" x14ac:dyDescent="0.2">
      <c r="B7" s="39" t="s">
        <v>34</v>
      </c>
      <c r="C7" s="40">
        <v>266.24700000000001</v>
      </c>
      <c r="D7" s="40">
        <v>1557.0530000000001</v>
      </c>
      <c r="F7" s="39" t="s">
        <v>33</v>
      </c>
      <c r="G7" s="40">
        <v>307.32299999999998</v>
      </c>
      <c r="H7" s="40">
        <v>1801.2280000000001</v>
      </c>
      <c r="I7" s="8"/>
      <c r="J7" s="35"/>
      <c r="K7" s="32"/>
      <c r="L7" s="61"/>
      <c r="O7" s="32"/>
      <c r="P7" s="32"/>
      <c r="Q7" s="62"/>
      <c r="R7" s="32"/>
      <c r="S7" s="32"/>
    </row>
    <row r="8" spans="2:19" ht="15.95" customHeight="1" x14ac:dyDescent="0.2">
      <c r="B8" s="33" t="s">
        <v>67</v>
      </c>
      <c r="C8" s="4">
        <v>223.994</v>
      </c>
      <c r="D8" s="4">
        <v>1260.711</v>
      </c>
      <c r="F8" s="33" t="s">
        <v>34</v>
      </c>
      <c r="G8" s="4">
        <v>281.34100000000001</v>
      </c>
      <c r="H8" s="4">
        <v>1755.752</v>
      </c>
      <c r="I8" s="8"/>
      <c r="J8" s="35"/>
      <c r="K8" s="35"/>
      <c r="L8" s="32"/>
      <c r="M8" s="32"/>
      <c r="N8" s="32"/>
      <c r="O8" s="32"/>
      <c r="P8" s="32"/>
      <c r="Q8" s="62"/>
      <c r="R8" s="32"/>
      <c r="S8" s="32"/>
    </row>
    <row r="9" spans="2:19" ht="15.95" customHeight="1" x14ac:dyDescent="0.2">
      <c r="B9" s="41" t="s">
        <v>33</v>
      </c>
      <c r="C9" s="42">
        <v>168.904</v>
      </c>
      <c r="D9" s="42">
        <v>885.70600000000002</v>
      </c>
      <c r="F9" s="41" t="s">
        <v>71</v>
      </c>
      <c r="G9" s="42">
        <v>100.206</v>
      </c>
      <c r="H9" s="42">
        <v>719.43600000000004</v>
      </c>
      <c r="I9" s="8"/>
      <c r="J9" s="35"/>
      <c r="K9" s="32"/>
      <c r="O9" s="32"/>
      <c r="P9" s="32"/>
      <c r="Q9" s="62"/>
      <c r="R9" s="32"/>
      <c r="S9" s="32"/>
    </row>
    <row r="10" spans="2:19" ht="15.95" customHeight="1" x14ac:dyDescent="0.2">
      <c r="B10" s="43" t="s">
        <v>61</v>
      </c>
      <c r="C10" s="4">
        <v>136.13200000000001</v>
      </c>
      <c r="D10" s="4">
        <v>769.36</v>
      </c>
      <c r="F10" s="43" t="s">
        <v>63</v>
      </c>
      <c r="G10" s="4">
        <v>143.21799999999999</v>
      </c>
      <c r="H10" s="4">
        <v>693.27099999999996</v>
      </c>
      <c r="L10" s="61"/>
      <c r="O10" s="32"/>
      <c r="P10" s="32"/>
      <c r="Q10" s="62"/>
      <c r="R10" s="32"/>
      <c r="S10" s="32"/>
    </row>
    <row r="11" spans="2:19" ht="15.95" customHeight="1" x14ac:dyDescent="0.2">
      <c r="B11" s="39" t="s">
        <v>66</v>
      </c>
      <c r="C11" s="40">
        <v>113.042</v>
      </c>
      <c r="D11" s="40">
        <v>627.92200000000003</v>
      </c>
      <c r="F11" s="39" t="s">
        <v>46</v>
      </c>
      <c r="G11" s="40">
        <v>50.256999999999998</v>
      </c>
      <c r="H11" s="40">
        <v>361.964</v>
      </c>
      <c r="K11" s="32"/>
      <c r="L11" s="32"/>
      <c r="M11" s="32"/>
      <c r="N11" s="32"/>
      <c r="O11" s="32"/>
      <c r="P11" s="32"/>
      <c r="Q11" s="56"/>
    </row>
    <row r="12" spans="2:19" ht="15.95" customHeight="1" x14ac:dyDescent="0.2">
      <c r="B12" s="33" t="s">
        <v>63</v>
      </c>
      <c r="C12" s="5">
        <v>114.63500000000001</v>
      </c>
      <c r="D12" s="5">
        <v>590.27599999999995</v>
      </c>
      <c r="F12" s="33" t="s">
        <v>65</v>
      </c>
      <c r="G12" s="5">
        <v>65.988</v>
      </c>
      <c r="H12" s="5">
        <v>326.68299999999999</v>
      </c>
      <c r="I12" s="8"/>
      <c r="J12" s="35"/>
      <c r="O12" s="32"/>
      <c r="P12" s="32"/>
      <c r="Q12" s="56"/>
    </row>
    <row r="13" spans="2:19" ht="15.95" customHeight="1" x14ac:dyDescent="0.2">
      <c r="B13" s="45" t="s">
        <v>46</v>
      </c>
      <c r="C13" s="40">
        <v>70.119</v>
      </c>
      <c r="D13" s="40">
        <v>435.97899999999998</v>
      </c>
      <c r="F13" s="45" t="s">
        <v>61</v>
      </c>
      <c r="G13" s="40">
        <v>52.68</v>
      </c>
      <c r="H13" s="40">
        <v>262.71699999999998</v>
      </c>
      <c r="I13" s="8"/>
      <c r="J13" s="8"/>
      <c r="N13" s="32"/>
      <c r="O13" s="32"/>
      <c r="P13" s="32"/>
      <c r="Q13" s="56"/>
    </row>
    <row r="14" spans="2:19" ht="15.95" customHeight="1" x14ac:dyDescent="0.2">
      <c r="B14" s="33" t="s">
        <v>43</v>
      </c>
      <c r="C14" s="5">
        <f>C15-SUM(C4:C13)</f>
        <v>136.54500000000007</v>
      </c>
      <c r="D14" s="5">
        <f>D15-SUM(D4:D13)</f>
        <v>757.07400000000052</v>
      </c>
      <c r="F14" s="33" t="s">
        <v>43</v>
      </c>
      <c r="G14" s="5">
        <f>G15-SUM(G4:G13)</f>
        <v>96.273000000001048</v>
      </c>
      <c r="H14" s="5">
        <f>H15-SUM(H4:H13)</f>
        <v>537.8949999999968</v>
      </c>
      <c r="I14" s="8"/>
      <c r="J14" s="8"/>
      <c r="L14" s="35"/>
      <c r="M14" s="32"/>
      <c r="N14" s="32"/>
      <c r="O14" s="32"/>
      <c r="P14" s="32"/>
    </row>
    <row r="15" spans="2:19" ht="20.100000000000001" customHeight="1" x14ac:dyDescent="0.2">
      <c r="B15" s="44" t="s">
        <v>35</v>
      </c>
      <c r="C15" s="50">
        <v>5500.7849999999999</v>
      </c>
      <c r="D15" s="50">
        <v>31574.159999999996</v>
      </c>
      <c r="F15" s="44" t="s">
        <v>35</v>
      </c>
      <c r="G15" s="50">
        <v>6997.6910000000025</v>
      </c>
      <c r="H15" s="50">
        <v>38058.111999999994</v>
      </c>
      <c r="I15" s="8"/>
      <c r="J15" s="8"/>
      <c r="N15" s="32"/>
      <c r="O15" s="32"/>
      <c r="P15" s="32"/>
      <c r="Q15" s="56"/>
    </row>
    <row r="16" spans="2:19" x14ac:dyDescent="0.2">
      <c r="G16" s="10"/>
      <c r="H16" s="10"/>
      <c r="L16" s="32"/>
      <c r="M16" s="32"/>
      <c r="N16" s="32"/>
      <c r="O16" s="32"/>
      <c r="P16" s="32"/>
      <c r="Q16" s="56"/>
    </row>
    <row r="17" spans="2:17" x14ac:dyDescent="0.2">
      <c r="G17" s="10"/>
      <c r="H17" s="10"/>
      <c r="N17" s="32"/>
      <c r="O17" s="32"/>
      <c r="P17" s="32"/>
      <c r="Q17" s="56"/>
    </row>
    <row r="18" spans="2:17" ht="24" customHeight="1" x14ac:dyDescent="0.2">
      <c r="B18" s="34" t="s">
        <v>56</v>
      </c>
      <c r="G18" s="10"/>
      <c r="H18" s="10"/>
      <c r="L18" s="35"/>
      <c r="M18" s="32"/>
      <c r="N18" s="32"/>
      <c r="O18" s="32"/>
      <c r="P18" s="32"/>
      <c r="Q18" s="56"/>
    </row>
    <row r="19" spans="2:17" ht="18" customHeight="1" x14ac:dyDescent="0.2">
      <c r="B19" s="13">
        <v>2021</v>
      </c>
      <c r="F19" s="13" t="s">
        <v>70</v>
      </c>
      <c r="G19" s="10"/>
      <c r="H19" s="10"/>
      <c r="N19" s="32"/>
      <c r="O19" s="32"/>
      <c r="P19" s="32"/>
      <c r="Q19" s="56"/>
    </row>
    <row r="20" spans="2:17" ht="30" customHeight="1" x14ac:dyDescent="0.2">
      <c r="B20" s="3"/>
      <c r="C20" s="38" t="s">
        <v>45</v>
      </c>
      <c r="D20" s="38" t="s">
        <v>12</v>
      </c>
      <c r="F20" s="3"/>
      <c r="G20" s="38" t="s">
        <v>45</v>
      </c>
      <c r="H20" s="38" t="s">
        <v>12</v>
      </c>
      <c r="I20" s="8"/>
      <c r="J20" s="8"/>
      <c r="K20" s="61"/>
      <c r="L20" s="35"/>
      <c r="M20" s="32"/>
      <c r="N20" s="32"/>
      <c r="O20" s="32"/>
      <c r="P20" s="32"/>
      <c r="Q20" s="56"/>
    </row>
    <row r="21" spans="2:17" ht="15.95" customHeight="1" x14ac:dyDescent="0.2">
      <c r="B21" s="33" t="s">
        <v>32</v>
      </c>
      <c r="C21" s="5">
        <v>656.76199999999994</v>
      </c>
      <c r="D21" s="5">
        <v>3660.0039999999999</v>
      </c>
      <c r="F21" s="33" t="s">
        <v>13</v>
      </c>
      <c r="G21" s="5">
        <v>1412.367</v>
      </c>
      <c r="H21" s="5">
        <v>4788.5550000000003</v>
      </c>
      <c r="I21" s="8"/>
      <c r="J21" s="8"/>
      <c r="K21" s="8"/>
      <c r="N21" s="32"/>
      <c r="O21" s="32"/>
      <c r="P21" s="32"/>
      <c r="Q21" s="56"/>
    </row>
    <row r="22" spans="2:17" ht="15.95" customHeight="1" x14ac:dyDescent="0.2">
      <c r="B22" s="39" t="s">
        <v>13</v>
      </c>
      <c r="C22" s="40">
        <v>726.87099999999998</v>
      </c>
      <c r="D22" s="40">
        <v>2942.5720000000001</v>
      </c>
      <c r="F22" s="39" t="s">
        <v>32</v>
      </c>
      <c r="G22" s="40">
        <v>730.81299999999999</v>
      </c>
      <c r="H22" s="40">
        <v>4054.8319999999999</v>
      </c>
      <c r="I22" s="8"/>
      <c r="O22" s="32"/>
      <c r="P22" s="32"/>
      <c r="Q22" s="56"/>
    </row>
    <row r="23" spans="2:17" ht="15.95" customHeight="1" x14ac:dyDescent="0.2">
      <c r="B23" s="33" t="s">
        <v>49</v>
      </c>
      <c r="C23" s="4">
        <v>17.952000000000002</v>
      </c>
      <c r="D23" s="4">
        <v>20.489000000000001</v>
      </c>
      <c r="F23" s="33" t="s">
        <v>63</v>
      </c>
      <c r="G23" s="4">
        <v>96.39</v>
      </c>
      <c r="H23" s="4">
        <v>564.69899999999996</v>
      </c>
      <c r="I23" s="8"/>
      <c r="N23" s="32"/>
      <c r="O23" s="32"/>
      <c r="P23" s="32"/>
      <c r="Q23" s="56"/>
    </row>
    <row r="24" spans="2:17" ht="15.95" customHeight="1" x14ac:dyDescent="0.2">
      <c r="B24" s="39" t="s">
        <v>34</v>
      </c>
      <c r="C24" s="40">
        <v>4.32</v>
      </c>
      <c r="D24" s="40">
        <v>13.478999999999999</v>
      </c>
      <c r="F24" s="39" t="s">
        <v>14</v>
      </c>
      <c r="G24" s="40">
        <v>7.0019999999999998</v>
      </c>
      <c r="H24" s="40">
        <v>40.601999999999997</v>
      </c>
      <c r="I24" s="8"/>
      <c r="P24" s="56"/>
      <c r="Q24" s="56"/>
    </row>
    <row r="25" spans="2:17" ht="15.95" customHeight="1" x14ac:dyDescent="0.2">
      <c r="B25" s="33" t="s">
        <v>14</v>
      </c>
      <c r="C25" s="4">
        <v>0.89300000000000002</v>
      </c>
      <c r="D25" s="4">
        <v>8.7349999999999994</v>
      </c>
      <c r="F25" s="33" t="s">
        <v>34</v>
      </c>
      <c r="G25" s="4">
        <v>15.092000000000001</v>
      </c>
      <c r="H25" s="4">
        <v>31.997</v>
      </c>
      <c r="I25" s="8"/>
      <c r="L25" s="32"/>
      <c r="M25" s="32"/>
      <c r="N25" s="32"/>
      <c r="P25" s="56"/>
      <c r="Q25" s="56"/>
    </row>
    <row r="26" spans="2:17" ht="15.95" customHeight="1" x14ac:dyDescent="0.2">
      <c r="B26" s="41" t="s">
        <v>65</v>
      </c>
      <c r="C26" s="42">
        <v>1.62</v>
      </c>
      <c r="D26" s="42">
        <v>1.2350000000000001</v>
      </c>
      <c r="F26" s="41" t="s">
        <v>49</v>
      </c>
      <c r="G26" s="42">
        <v>1.0549999999999999</v>
      </c>
      <c r="H26" s="42">
        <v>14.82</v>
      </c>
      <c r="I26" s="8"/>
      <c r="O26" s="32"/>
      <c r="P26" s="32"/>
      <c r="Q26" s="56"/>
    </row>
    <row r="27" spans="2:17" ht="15.95" customHeight="1" x14ac:dyDescent="0.2">
      <c r="B27" s="33" t="s">
        <v>33</v>
      </c>
      <c r="C27" s="60">
        <v>0.04</v>
      </c>
      <c r="D27" s="58">
        <v>0.187</v>
      </c>
      <c r="F27" s="33" t="s">
        <v>33</v>
      </c>
      <c r="G27" s="60">
        <v>0.03</v>
      </c>
      <c r="H27" s="58">
        <v>0.17499999999999999</v>
      </c>
      <c r="I27" s="8"/>
      <c r="O27" s="32"/>
      <c r="P27" s="32"/>
      <c r="Q27" s="56"/>
    </row>
    <row r="28" spans="2:17" ht="20.100000000000001" customHeight="1" x14ac:dyDescent="0.2">
      <c r="B28" s="44" t="s">
        <v>35</v>
      </c>
      <c r="C28" s="50">
        <v>1408.4579999999996</v>
      </c>
      <c r="D28" s="50">
        <v>6646.7009999999991</v>
      </c>
      <c r="E28" s="10"/>
      <c r="F28" s="44" t="s">
        <v>35</v>
      </c>
      <c r="G28" s="50">
        <v>2262.7489999999998</v>
      </c>
      <c r="H28" s="50">
        <v>9495.68</v>
      </c>
      <c r="I28" s="8"/>
      <c r="O28" s="32"/>
      <c r="P28" s="32"/>
      <c r="Q28" s="56"/>
    </row>
    <row r="29" spans="2:17" x14ac:dyDescent="0.2">
      <c r="I29" s="8"/>
      <c r="O29" s="32"/>
      <c r="P29" s="32"/>
      <c r="Q29" s="56"/>
    </row>
    <row r="30" spans="2:17" x14ac:dyDescent="0.2">
      <c r="B30" s="32"/>
      <c r="C30" s="10"/>
      <c r="H30" s="8"/>
      <c r="I30" s="8"/>
      <c r="O30" s="32"/>
      <c r="P30" s="32"/>
      <c r="Q30" s="56"/>
    </row>
    <row r="31" spans="2:17" x14ac:dyDescent="0.2">
      <c r="B31" s="32"/>
      <c r="H31" s="8"/>
      <c r="I31" s="8"/>
      <c r="O31" s="32"/>
      <c r="P31" s="32"/>
      <c r="Q31" s="56"/>
    </row>
    <row r="32" spans="2:17" x14ac:dyDescent="0.2">
      <c r="B32" s="32"/>
      <c r="E32" s="8"/>
      <c r="H32" s="9" t="s">
        <v>9</v>
      </c>
      <c r="I32" s="8"/>
      <c r="O32" s="32"/>
      <c r="P32" s="32"/>
      <c r="Q32" s="56"/>
    </row>
    <row r="33" spans="2:17" x14ac:dyDescent="0.2">
      <c r="B33" s="32"/>
      <c r="C33" s="10"/>
      <c r="E33" s="8"/>
      <c r="H33" s="8"/>
      <c r="I33" s="8"/>
      <c r="O33" s="32"/>
      <c r="P33" s="32"/>
      <c r="Q33" s="56"/>
    </row>
    <row r="34" spans="2:17" x14ac:dyDescent="0.2">
      <c r="B34" s="32"/>
      <c r="C34" s="10"/>
      <c r="H34" s="8"/>
      <c r="I34" s="8"/>
      <c r="O34" s="32"/>
      <c r="P34" s="32"/>
      <c r="Q34" s="56"/>
    </row>
    <row r="35" spans="2:17" x14ac:dyDescent="0.2">
      <c r="B35" s="32"/>
      <c r="C35" s="10"/>
      <c r="H35" s="8"/>
      <c r="I35" s="8"/>
      <c r="O35" s="32"/>
      <c r="P35" s="32"/>
      <c r="Q35" s="56"/>
    </row>
    <row r="36" spans="2:17" x14ac:dyDescent="0.2">
      <c r="C36" s="10"/>
      <c r="E36" s="8"/>
      <c r="H36" s="8"/>
      <c r="I36" s="8"/>
      <c r="O36" s="32"/>
      <c r="P36" s="32"/>
      <c r="Q36" s="56"/>
    </row>
    <row r="37" spans="2:17" x14ac:dyDescent="0.2">
      <c r="C37" s="10"/>
      <c r="E37" s="8"/>
      <c r="H37" s="8"/>
      <c r="I37" s="8"/>
      <c r="O37" s="32"/>
      <c r="P37" s="32"/>
      <c r="Q37" s="56"/>
    </row>
    <row r="38" spans="2:17" x14ac:dyDescent="0.2">
      <c r="H38" s="8"/>
      <c r="I38" s="8"/>
      <c r="O38" s="32"/>
      <c r="P38" s="32"/>
      <c r="Q38" s="56"/>
    </row>
    <row r="39" spans="2:17" x14ac:dyDescent="0.2">
      <c r="H39" s="8"/>
      <c r="I39" s="8"/>
      <c r="O39" s="32"/>
      <c r="P39" s="32"/>
      <c r="Q39" s="56"/>
    </row>
    <row r="40" spans="2:17" x14ac:dyDescent="0.2">
      <c r="C40" s="10"/>
      <c r="H40" s="8"/>
      <c r="I40" s="8"/>
      <c r="O40" s="32"/>
      <c r="P40" s="32"/>
      <c r="Q40" s="56"/>
    </row>
    <row r="41" spans="2:17" x14ac:dyDescent="0.2">
      <c r="C41" s="10"/>
      <c r="H41" s="8"/>
      <c r="I41" s="8"/>
      <c r="O41" s="32"/>
      <c r="P41" s="32"/>
      <c r="Q41" s="56"/>
    </row>
    <row r="42" spans="2:17" x14ac:dyDescent="0.2">
      <c r="C42" s="10"/>
      <c r="H42" s="8"/>
      <c r="I42" s="8"/>
      <c r="O42" s="32"/>
      <c r="P42" s="32"/>
      <c r="Q42" s="56"/>
    </row>
    <row r="43" spans="2:17" x14ac:dyDescent="0.2">
      <c r="C43" s="10"/>
      <c r="H43" s="8"/>
      <c r="I43" s="8"/>
      <c r="O43" s="32"/>
      <c r="P43" s="32"/>
      <c r="Q43" s="56"/>
    </row>
    <row r="44" spans="2:17" x14ac:dyDescent="0.2">
      <c r="C44" s="10"/>
      <c r="H44" s="8"/>
      <c r="I44" s="8"/>
      <c r="O44" s="32"/>
      <c r="P44" s="32"/>
      <c r="Q44" s="56"/>
    </row>
    <row r="45" spans="2:17" x14ac:dyDescent="0.2">
      <c r="C45" s="10"/>
      <c r="H45" s="8"/>
      <c r="I45" s="8"/>
      <c r="O45" s="32"/>
      <c r="P45" s="32"/>
      <c r="Q45" s="56"/>
    </row>
    <row r="46" spans="2:17" x14ac:dyDescent="0.2">
      <c r="C46" s="10"/>
      <c r="H46" s="8"/>
      <c r="I46" s="8"/>
      <c r="O46" s="32"/>
      <c r="P46" s="32"/>
      <c r="Q46" s="56"/>
    </row>
    <row r="47" spans="2:17" x14ac:dyDescent="0.2">
      <c r="C47" s="10"/>
      <c r="H47" s="8"/>
      <c r="I47" s="8"/>
      <c r="O47" s="32"/>
      <c r="P47" s="32"/>
      <c r="Q47" s="56"/>
    </row>
    <row r="48" spans="2:17" x14ac:dyDescent="0.2">
      <c r="C48" s="10"/>
      <c r="H48" s="8"/>
      <c r="I48" s="8"/>
      <c r="O48" s="32"/>
      <c r="P48" s="32"/>
    </row>
    <row r="49" spans="3:16" x14ac:dyDescent="0.2">
      <c r="C49" s="10"/>
      <c r="H49" s="8"/>
      <c r="I49" s="8"/>
      <c r="O49" s="32"/>
      <c r="P49" s="32"/>
    </row>
    <row r="50" spans="3:16" x14ac:dyDescent="0.2">
      <c r="H50" s="8"/>
      <c r="I50" s="8"/>
    </row>
    <row r="51" spans="3:16" x14ac:dyDescent="0.2">
      <c r="H51" s="8"/>
      <c r="I51" s="8"/>
    </row>
    <row r="52" spans="3:16" x14ac:dyDescent="0.2">
      <c r="H52" s="8"/>
      <c r="I52" s="8"/>
    </row>
    <row r="53" spans="3:16" x14ac:dyDescent="0.2">
      <c r="H53" s="8"/>
      <c r="I53" s="8"/>
    </row>
    <row r="54" spans="3:16" x14ac:dyDescent="0.2">
      <c r="H54" s="8"/>
      <c r="I54" s="8"/>
    </row>
    <row r="55" spans="3:16" x14ac:dyDescent="0.2">
      <c r="H55" s="8"/>
      <c r="I55" s="8"/>
    </row>
    <row r="56" spans="3:16" x14ac:dyDescent="0.2">
      <c r="H56" s="8"/>
      <c r="I56" s="8"/>
    </row>
    <row r="57" spans="3:16" x14ac:dyDescent="0.2">
      <c r="H57" s="8"/>
      <c r="I57" s="8"/>
    </row>
    <row r="58" spans="3:16" x14ac:dyDescent="0.2">
      <c r="H58" s="8"/>
      <c r="I58" s="8"/>
    </row>
  </sheetData>
  <sheetProtection selectLockedCells="1" selectUnlockedCells="1"/>
  <sortState ref="L26:N49">
    <sortCondition descending="1" ref="N26:N49"/>
  </sortState>
  <phoneticPr fontId="7" type="noConversion"/>
  <hyperlinks>
    <hyperlink ref="H32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70" firstPageNumber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showGridLines="0" zoomScale="95" zoomScaleNormal="95" workbookViewId="0"/>
  </sheetViews>
  <sheetFormatPr defaultRowHeight="12.75" x14ac:dyDescent="0.2"/>
  <cols>
    <col min="1" max="1" width="2.42578125" style="1" customWidth="1"/>
    <col min="2" max="2" width="25.28515625" customWidth="1"/>
    <col min="3" max="3" width="11.7109375" customWidth="1"/>
    <col min="4" max="16" width="12.7109375" customWidth="1"/>
  </cols>
  <sheetData>
    <row r="1" spans="2:16" ht="29.85" customHeight="1" x14ac:dyDescent="0.2">
      <c r="B1" s="13" t="s">
        <v>57</v>
      </c>
      <c r="C1" s="1"/>
    </row>
    <row r="2" spans="2:16" ht="21.95" customHeight="1" x14ac:dyDescent="0.2">
      <c r="B2" s="2" t="s">
        <v>15</v>
      </c>
      <c r="C2" s="16" t="s">
        <v>2</v>
      </c>
      <c r="D2" s="14" t="s">
        <v>29</v>
      </c>
      <c r="E2" s="14">
        <v>2011</v>
      </c>
      <c r="F2" s="14">
        <v>2012</v>
      </c>
      <c r="G2" s="14">
        <v>2013</v>
      </c>
      <c r="H2" s="14">
        <v>2014</v>
      </c>
      <c r="I2" s="14">
        <v>2015</v>
      </c>
      <c r="J2" s="14">
        <v>2016</v>
      </c>
      <c r="K2" s="14">
        <v>2017</v>
      </c>
      <c r="L2" s="14">
        <v>2018</v>
      </c>
      <c r="M2" s="14">
        <v>2019</v>
      </c>
      <c r="N2" s="14">
        <v>2020</v>
      </c>
      <c r="O2" s="14">
        <v>2021</v>
      </c>
      <c r="P2" s="14">
        <v>2022</v>
      </c>
    </row>
    <row r="3" spans="2:16" ht="20.100000000000001" customHeight="1" x14ac:dyDescent="0.2">
      <c r="B3" s="87" t="s">
        <v>58</v>
      </c>
      <c r="C3" s="88" t="s">
        <v>16</v>
      </c>
      <c r="D3" s="5">
        <v>43</v>
      </c>
      <c r="E3" s="5">
        <v>75</v>
      </c>
      <c r="F3" s="5">
        <v>211</v>
      </c>
      <c r="G3" s="22">
        <v>534</v>
      </c>
      <c r="H3" s="22">
        <v>823</v>
      </c>
      <c r="I3" s="22">
        <v>1325</v>
      </c>
      <c r="J3" s="22">
        <v>1518</v>
      </c>
      <c r="K3" s="22">
        <v>1703</v>
      </c>
      <c r="L3" s="22">
        <v>1933</v>
      </c>
      <c r="M3" s="22">
        <v>2481</v>
      </c>
      <c r="N3" s="22">
        <v>2490</v>
      </c>
      <c r="O3" s="22">
        <v>2587</v>
      </c>
      <c r="P3" s="22">
        <v>2620</v>
      </c>
    </row>
    <row r="4" spans="2:16" ht="20.100000000000001" customHeight="1" x14ac:dyDescent="0.2">
      <c r="B4" s="79" t="s">
        <v>59</v>
      </c>
      <c r="C4" s="89" t="s">
        <v>44</v>
      </c>
      <c r="D4" s="23">
        <v>530</v>
      </c>
      <c r="E4" s="23">
        <v>700</v>
      </c>
      <c r="F4" s="23">
        <v>1437</v>
      </c>
      <c r="G4" s="24">
        <v>1429</v>
      </c>
      <c r="H4" s="24">
        <v>1824</v>
      </c>
      <c r="I4" s="24">
        <v>4436</v>
      </c>
      <c r="J4" s="24">
        <v>6572</v>
      </c>
      <c r="K4" s="24">
        <v>9840</v>
      </c>
      <c r="L4" s="24">
        <v>11061</v>
      </c>
      <c r="M4" s="24">
        <v>15160</v>
      </c>
      <c r="N4" s="24">
        <v>15418</v>
      </c>
      <c r="O4" s="24">
        <v>17144</v>
      </c>
      <c r="P4" s="24">
        <v>19051</v>
      </c>
    </row>
    <row r="8" spans="2:16" x14ac:dyDescent="0.2">
      <c r="O8" s="12" t="s">
        <v>9</v>
      </c>
    </row>
    <row r="31" spans="11:23" x14ac:dyDescent="0.2">
      <c r="W31" t="s">
        <v>64</v>
      </c>
    </row>
    <row r="32" spans="11:23" x14ac:dyDescent="0.2">
      <c r="K32" s="22"/>
    </row>
  </sheetData>
  <phoneticPr fontId="7" type="noConversion"/>
  <hyperlinks>
    <hyperlink ref="O8" location="ÍNDICE!A1" display="Voltar ao índice"/>
  </hyperlinks>
  <pageMargins left="0.75" right="0.75" top="1" bottom="1" header="0.5" footer="0.5"/>
  <pageSetup paperSize="9" orientation="portrait" r:id="rId1"/>
  <headerFooter alignWithMargins="0"/>
  <ignoredErrors>
    <ignoredError sqref="D2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15"/>
  <sheetViews>
    <sheetView showGridLines="0" zoomScale="95" zoomScaleNormal="95" workbookViewId="0"/>
  </sheetViews>
  <sheetFormatPr defaultRowHeight="12.75" x14ac:dyDescent="0.2"/>
  <cols>
    <col min="1" max="1" width="2.42578125" style="1" customWidth="1"/>
    <col min="2" max="2" width="35.5703125" style="1" customWidth="1"/>
    <col min="3" max="3" width="6.28515625" style="1" customWidth="1"/>
    <col min="4" max="16" width="12.7109375" style="1" customWidth="1"/>
    <col min="17" max="16384" width="9.140625" style="1"/>
  </cols>
  <sheetData>
    <row r="1" spans="1:246" ht="30" customHeight="1" x14ac:dyDescent="0.2">
      <c r="A1"/>
      <c r="B1" s="21" t="s">
        <v>60</v>
      </c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</row>
    <row r="2" spans="1:246" ht="21.75" customHeight="1" x14ac:dyDescent="0.2">
      <c r="A2"/>
      <c r="B2" s="2" t="s">
        <v>15</v>
      </c>
      <c r="C2" s="16" t="s">
        <v>38</v>
      </c>
      <c r="D2" s="3" t="s">
        <v>29</v>
      </c>
      <c r="E2" s="3">
        <v>2011</v>
      </c>
      <c r="F2" s="3">
        <v>2012</v>
      </c>
      <c r="G2" s="3">
        <v>2013</v>
      </c>
      <c r="H2" s="3">
        <v>2014</v>
      </c>
      <c r="I2" s="3">
        <v>2015</v>
      </c>
      <c r="J2" s="3">
        <v>2016</v>
      </c>
      <c r="K2" s="3">
        <v>2017</v>
      </c>
      <c r="L2" s="3">
        <v>2018</v>
      </c>
      <c r="M2" s="3">
        <v>2019</v>
      </c>
      <c r="N2" s="3">
        <v>2020</v>
      </c>
      <c r="O2" s="3">
        <v>2021</v>
      </c>
      <c r="P2" s="3">
        <v>2022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</row>
    <row r="3" spans="1:246" ht="18" customHeight="1" x14ac:dyDescent="0.2">
      <c r="B3" s="90" t="s">
        <v>17</v>
      </c>
      <c r="C3" s="91" t="s">
        <v>39</v>
      </c>
      <c r="D3" s="25">
        <v>530</v>
      </c>
      <c r="E3" s="25">
        <v>700</v>
      </c>
      <c r="F3" s="25">
        <v>1437</v>
      </c>
      <c r="G3" s="25">
        <v>1429</v>
      </c>
      <c r="H3" s="25">
        <v>1824</v>
      </c>
      <c r="I3" s="25">
        <v>4436</v>
      </c>
      <c r="J3" s="25">
        <v>6572</v>
      </c>
      <c r="K3" s="25">
        <v>9840</v>
      </c>
      <c r="L3" s="25">
        <v>11061</v>
      </c>
      <c r="M3" s="25">
        <v>15160</v>
      </c>
      <c r="N3" s="25">
        <v>15418</v>
      </c>
      <c r="O3" s="25">
        <v>17144</v>
      </c>
      <c r="P3" s="25">
        <v>19051</v>
      </c>
    </row>
    <row r="4" spans="1:246" ht="18" customHeight="1" x14ac:dyDescent="0.2">
      <c r="B4" s="92" t="s">
        <v>18</v>
      </c>
      <c r="C4" s="93" t="s">
        <v>39</v>
      </c>
      <c r="D4" s="27">
        <v>3.052</v>
      </c>
      <c r="E4" s="27">
        <v>77.08</v>
      </c>
      <c r="F4" s="27">
        <v>93.3</v>
      </c>
      <c r="G4" s="27">
        <v>320.40899999999999</v>
      </c>
      <c r="H4" s="27">
        <v>246.81800000000001</v>
      </c>
      <c r="I4" s="27">
        <v>262.09300000000002</v>
      </c>
      <c r="J4" s="27">
        <v>443.48500000000001</v>
      </c>
      <c r="K4" s="27">
        <v>518.72900000000004</v>
      </c>
      <c r="L4" s="27">
        <v>989.62599999999998</v>
      </c>
      <c r="M4" s="27">
        <v>1340.3810000000001</v>
      </c>
      <c r="N4" s="27">
        <v>1350.8910000000001</v>
      </c>
      <c r="O4" s="27">
        <v>1408.4580000000001</v>
      </c>
      <c r="P4" s="27">
        <v>2262.7489999999998</v>
      </c>
    </row>
    <row r="5" spans="1:246" ht="18" customHeight="1" x14ac:dyDescent="0.2">
      <c r="B5" s="68" t="s">
        <v>19</v>
      </c>
      <c r="C5" s="88" t="s">
        <v>39</v>
      </c>
      <c r="D5" s="22">
        <v>274.536</v>
      </c>
      <c r="E5" s="22">
        <v>270.61700000000002</v>
      </c>
      <c r="F5" s="22">
        <v>192.28800000000001</v>
      </c>
      <c r="G5" s="22">
        <v>127.164</v>
      </c>
      <c r="H5" s="22">
        <v>293.82100000000003</v>
      </c>
      <c r="I5" s="22">
        <v>529.78599999999994</v>
      </c>
      <c r="J5" s="22">
        <v>1113.829</v>
      </c>
      <c r="K5" s="22">
        <v>1981.36</v>
      </c>
      <c r="L5" s="22">
        <v>3605.127</v>
      </c>
      <c r="M5" s="22">
        <v>4174.5630000000001</v>
      </c>
      <c r="N5" s="22">
        <v>5472.3289999999997</v>
      </c>
      <c r="O5" s="22">
        <v>5500.7849999999999</v>
      </c>
      <c r="P5" s="22">
        <v>6997.6909999999998</v>
      </c>
    </row>
    <row r="6" spans="1:246" ht="9" customHeight="1" x14ac:dyDescent="0.2">
      <c r="B6" s="94"/>
      <c r="C6" s="95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246" ht="24" customHeight="1" x14ac:dyDescent="0.2">
      <c r="B7" s="96" t="s">
        <v>20</v>
      </c>
      <c r="C7" s="97" t="s">
        <v>21</v>
      </c>
      <c r="D7" s="26">
        <f t="shared" ref="D7:I7" si="0">(D5/D3)*100</f>
        <v>51.79924528301887</v>
      </c>
      <c r="E7" s="26">
        <f t="shared" si="0"/>
        <v>38.659571428571432</v>
      </c>
      <c r="F7" s="26">
        <f t="shared" si="0"/>
        <v>13.381210855949895</v>
      </c>
      <c r="G7" s="26">
        <f t="shared" si="0"/>
        <v>8.8988103568929322</v>
      </c>
      <c r="H7" s="26">
        <f t="shared" si="0"/>
        <v>16.108607456140351</v>
      </c>
      <c r="I7" s="51">
        <f t="shared" si="0"/>
        <v>11.942876465284039</v>
      </c>
      <c r="J7" s="51">
        <f t="shared" ref="J7:K7" si="1">(J5/J3)*100</f>
        <v>16.948097991478999</v>
      </c>
      <c r="K7" s="51">
        <f t="shared" si="1"/>
        <v>20.135772357723578</v>
      </c>
      <c r="L7" s="51">
        <f t="shared" ref="L7:M7" si="2">(L5/L3)*100</f>
        <v>32.593138052617306</v>
      </c>
      <c r="M7" s="51">
        <f t="shared" si="2"/>
        <v>27.536695250659633</v>
      </c>
      <c r="N7" s="51">
        <f t="shared" ref="N7:O7" si="3">(N5/N3)*100</f>
        <v>35.49311843300039</v>
      </c>
      <c r="O7" s="51">
        <f t="shared" si="3"/>
        <v>32.085773448436768</v>
      </c>
      <c r="P7" s="51">
        <f t="shared" ref="P7" si="4">(P5/P3)*100</f>
        <v>36.73135793396672</v>
      </c>
    </row>
    <row r="8" spans="1:246" ht="24" customHeight="1" x14ac:dyDescent="0.2">
      <c r="B8" s="98" t="s">
        <v>22</v>
      </c>
      <c r="C8" s="99" t="s">
        <v>39</v>
      </c>
      <c r="D8" s="52">
        <f t="shared" ref="D8:I8" si="5">D3+D4-D5</f>
        <v>258.51600000000002</v>
      </c>
      <c r="E8" s="52">
        <f t="shared" si="5"/>
        <v>506.46300000000002</v>
      </c>
      <c r="F8" s="52">
        <f t="shared" si="5"/>
        <v>1338.0119999999999</v>
      </c>
      <c r="G8" s="52">
        <f t="shared" si="5"/>
        <v>1622.2450000000001</v>
      </c>
      <c r="H8" s="52">
        <f t="shared" si="5"/>
        <v>1776.9970000000003</v>
      </c>
      <c r="I8" s="52">
        <f t="shared" si="5"/>
        <v>4168.3069999999998</v>
      </c>
      <c r="J8" s="52">
        <f t="shared" ref="J8:K8" si="6">J3+J4-J5</f>
        <v>5901.6559999999999</v>
      </c>
      <c r="K8" s="52">
        <f t="shared" si="6"/>
        <v>8377.3689999999988</v>
      </c>
      <c r="L8" s="52">
        <f t="shared" ref="L8:M8" si="7">L3+L4-L5</f>
        <v>8445.4989999999998</v>
      </c>
      <c r="M8" s="52">
        <f t="shared" si="7"/>
        <v>12325.818000000001</v>
      </c>
      <c r="N8" s="52">
        <f t="shared" ref="N8:O8" si="8">N3+N4-N5</f>
        <v>11296.562</v>
      </c>
      <c r="O8" s="52">
        <f t="shared" si="8"/>
        <v>13051.672999999999</v>
      </c>
      <c r="P8" s="52">
        <f t="shared" ref="P8" si="9">P3+P4-P5</f>
        <v>14316.058000000001</v>
      </c>
    </row>
    <row r="9" spans="1:246" ht="24" customHeight="1" x14ac:dyDescent="0.2">
      <c r="B9" s="96" t="s">
        <v>23</v>
      </c>
      <c r="C9" s="97" t="s">
        <v>21</v>
      </c>
      <c r="D9" s="51">
        <f t="shared" ref="D9:I9" si="10">(D3/D8)*100</f>
        <v>205.01632394126474</v>
      </c>
      <c r="E9" s="51">
        <f t="shared" si="10"/>
        <v>138.21345290771487</v>
      </c>
      <c r="F9" s="51">
        <f t="shared" si="10"/>
        <v>107.39813992699618</v>
      </c>
      <c r="G9" s="51">
        <f t="shared" si="10"/>
        <v>88.087804246584199</v>
      </c>
      <c r="H9" s="51">
        <f t="shared" si="10"/>
        <v>102.64508043626408</v>
      </c>
      <c r="I9" s="51">
        <f t="shared" si="10"/>
        <v>106.42210374619721</v>
      </c>
      <c r="J9" s="51">
        <f t="shared" ref="J9:K9" si="11">(J3/J8)*100</f>
        <v>111.35857461024499</v>
      </c>
      <c r="K9" s="51">
        <f t="shared" si="11"/>
        <v>117.45931210622334</v>
      </c>
      <c r="L9" s="51">
        <f t="shared" ref="L9:M9" si="12">(L3/L8)*100</f>
        <v>130.96917067896166</v>
      </c>
      <c r="M9" s="51">
        <f t="shared" si="12"/>
        <v>122.9938653970065</v>
      </c>
      <c r="N9" s="51">
        <f t="shared" ref="N9:O9" si="13">(N3/N8)*100</f>
        <v>136.48400283201207</v>
      </c>
      <c r="O9" s="51">
        <f t="shared" si="13"/>
        <v>131.35480792385775</v>
      </c>
      <c r="P9" s="51">
        <f t="shared" ref="P9" si="14">(P3/P8)*100</f>
        <v>133.07434211289169</v>
      </c>
    </row>
    <row r="10" spans="1:246" ht="24" customHeight="1" x14ac:dyDescent="0.2">
      <c r="B10" s="100" t="s">
        <v>40</v>
      </c>
      <c r="C10" s="101" t="s">
        <v>21</v>
      </c>
      <c r="D10" s="53">
        <f t="shared" ref="D10:I10" si="15">(D3-D5)/D8*100</f>
        <v>98.819415432700481</v>
      </c>
      <c r="E10" s="53">
        <f t="shared" si="15"/>
        <v>84.780724356961898</v>
      </c>
      <c r="F10" s="29">
        <f t="shared" si="15"/>
        <v>93.026968367996702</v>
      </c>
      <c r="G10" s="29">
        <f t="shared" si="15"/>
        <v>80.249037599129593</v>
      </c>
      <c r="H10" s="29">
        <f t="shared" si="15"/>
        <v>86.110387355746795</v>
      </c>
      <c r="I10" s="53">
        <f t="shared" si="15"/>
        <v>93.71224336403246</v>
      </c>
      <c r="J10" s="53">
        <f t="shared" ref="J10:K10" si="16">(J3-J5)/J8*100</f>
        <v>92.485414263386417</v>
      </c>
      <c r="K10" s="53">
        <f t="shared" si="16"/>
        <v>93.807972407566169</v>
      </c>
      <c r="L10" s="53">
        <f t="shared" ref="L10:M10" si="17">(L3-L5)/L8*100</f>
        <v>88.282208073199698</v>
      </c>
      <c r="M10" s="53">
        <f t="shared" si="17"/>
        <v>89.125419505626311</v>
      </c>
      <c r="N10" s="53">
        <f t="shared" ref="N10:O10" si="18">(N3-N5)/N8*100</f>
        <v>88.041574064746428</v>
      </c>
      <c r="O10" s="53">
        <f t="shared" si="18"/>
        <v>89.208601839779476</v>
      </c>
      <c r="P10" s="53">
        <f t="shared" ref="P10" si="19">(P3-P5)/P8*100</f>
        <v>84.194329193134038</v>
      </c>
    </row>
    <row r="11" spans="1:246" x14ac:dyDescent="0.2">
      <c r="B11" s="54" t="s">
        <v>24</v>
      </c>
    </row>
    <row r="12" spans="1:246" x14ac:dyDescent="0.2">
      <c r="B12" s="54" t="s">
        <v>25</v>
      </c>
    </row>
    <row r="13" spans="1:246" x14ac:dyDescent="0.2">
      <c r="B13" s="54" t="s">
        <v>26</v>
      </c>
      <c r="N13" s="9" t="s">
        <v>9</v>
      </c>
    </row>
    <row r="14" spans="1:246" x14ac:dyDescent="0.2">
      <c r="B14" s="54" t="s">
        <v>27</v>
      </c>
    </row>
    <row r="15" spans="1:246" x14ac:dyDescent="0.2">
      <c r="B15" s="54" t="s">
        <v>28</v>
      </c>
    </row>
  </sheetData>
  <phoneticPr fontId="7" type="noConversion"/>
  <hyperlinks>
    <hyperlink ref="N13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64" orientation="landscape" r:id="rId1"/>
  <headerFooter alignWithMargins="0"/>
  <ignoredErrors>
    <ignoredError sqref="D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3</vt:i4>
      </vt:variant>
    </vt:vector>
  </HeadingPairs>
  <TitlesOfParts>
    <vt:vector size="9" baseType="lpstr">
      <vt:lpstr>ÍNDICE</vt:lpstr>
      <vt:lpstr>1</vt:lpstr>
      <vt:lpstr>2</vt:lpstr>
      <vt:lpstr>3</vt:lpstr>
      <vt:lpstr>4</vt:lpstr>
      <vt:lpstr>5</vt:lpstr>
      <vt:lpstr>'1'!Área_de_Impressão</vt:lpstr>
      <vt:lpstr>'2'!Área_de_Impressão</vt:lpstr>
      <vt:lpstr>'5'!Área_de_Impressão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Dias</dc:creator>
  <cp:lastModifiedBy>Ana Dias</cp:lastModifiedBy>
  <cp:lastPrinted>2019-06-25T09:26:12Z</cp:lastPrinted>
  <dcterms:created xsi:type="dcterms:W3CDTF">2011-09-19T15:33:05Z</dcterms:created>
  <dcterms:modified xsi:type="dcterms:W3CDTF">2023-07-26T10:19:51Z</dcterms:modified>
</cp:coreProperties>
</file>