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Horticolas\"/>
    </mc:Choice>
  </mc:AlternateContent>
  <bookViews>
    <workbookView xWindow="-510" yWindow="15" windowWidth="19230" windowHeight="6870" tabRatio="730"/>
  </bookViews>
  <sheets>
    <sheet name="ÍNDICE" sheetId="15" r:id="rId1"/>
    <sheet name="1" sheetId="14" r:id="rId2"/>
    <sheet name="2" sheetId="16" r:id="rId3"/>
    <sheet name="3" sheetId="10" r:id="rId4"/>
    <sheet name="4" sheetId="17" r:id="rId5"/>
    <sheet name="5" sheetId="11" r:id="rId6"/>
  </sheets>
  <definedNames>
    <definedName name="_xlnm.Print_Area" localSheetId="1">'1'!$B$1:$M$23</definedName>
  </definedNames>
  <calcPr calcId="152511"/>
</workbook>
</file>

<file path=xl/calcChain.xml><?xml version="1.0" encoding="utf-8"?>
<calcChain xmlns="http://schemas.openxmlformats.org/spreadsheetml/2006/main">
  <c r="D38" i="10" l="1"/>
  <c r="C38" i="10"/>
  <c r="D24" i="10"/>
  <c r="C24" i="10"/>
  <c r="P8" i="11" l="1"/>
  <c r="P10" i="11" s="1"/>
  <c r="P7" i="11"/>
  <c r="P11" i="17"/>
  <c r="Q8" i="16"/>
  <c r="Q5" i="16"/>
  <c r="Q19" i="14"/>
  <c r="Q23" i="14" s="1"/>
  <c r="Q18" i="14"/>
  <c r="Q16" i="14"/>
  <c r="Q15" i="14"/>
  <c r="Q17" i="14" s="1"/>
  <c r="Q14" i="14"/>
  <c r="Q11" i="14"/>
  <c r="Q8" i="14"/>
  <c r="Q5" i="14"/>
  <c r="P9" i="11" l="1"/>
  <c r="Q22" i="14"/>
  <c r="Q20" i="14"/>
  <c r="P19" i="14"/>
  <c r="P18" i="14"/>
  <c r="P16" i="14"/>
  <c r="P15" i="14"/>
  <c r="P14" i="14"/>
  <c r="P11" i="14"/>
  <c r="P8" i="14"/>
  <c r="P5" i="14"/>
  <c r="P8" i="16"/>
  <c r="P5" i="16"/>
  <c r="M11" i="17"/>
  <c r="N11" i="17"/>
  <c r="O11" i="17"/>
  <c r="O8" i="11"/>
  <c r="O10" i="11" s="1"/>
  <c r="O7" i="11"/>
  <c r="O9" i="11" l="1"/>
  <c r="P22" i="14"/>
  <c r="P17" i="14"/>
  <c r="P23" i="14"/>
  <c r="P20" i="14"/>
  <c r="N8" i="11" l="1"/>
  <c r="N9" i="11" s="1"/>
  <c r="N7" i="11"/>
  <c r="N10" i="11" l="1"/>
  <c r="O8" i="16"/>
  <c r="O5" i="16"/>
  <c r="O19" i="14"/>
  <c r="O18" i="14"/>
  <c r="O16" i="14"/>
  <c r="O15" i="14"/>
  <c r="O14" i="14"/>
  <c r="O11" i="14"/>
  <c r="O8" i="14"/>
  <c r="O5" i="14"/>
  <c r="O20" i="14" l="1"/>
  <c r="O22" i="14"/>
  <c r="O23" i="14"/>
  <c r="O17" i="14"/>
  <c r="M8" i="11"/>
  <c r="M9" i="11" s="1"/>
  <c r="M7" i="11"/>
  <c r="M10" i="11" l="1"/>
  <c r="D7" i="11"/>
  <c r="E7" i="11"/>
  <c r="F7" i="11"/>
  <c r="G7" i="11"/>
  <c r="H7" i="11"/>
  <c r="I7" i="11"/>
  <c r="J7" i="11"/>
  <c r="K7" i="11"/>
  <c r="L7" i="11"/>
  <c r="D8" i="11"/>
  <c r="D9" i="11" s="1"/>
  <c r="E8" i="11"/>
  <c r="E9" i="11" s="1"/>
  <c r="F8" i="11"/>
  <c r="F10" i="11" s="1"/>
  <c r="G8" i="11"/>
  <c r="G10" i="11" s="1"/>
  <c r="H8" i="11"/>
  <c r="H9" i="11" s="1"/>
  <c r="I8" i="11"/>
  <c r="I9" i="11" s="1"/>
  <c r="J8" i="11"/>
  <c r="J9" i="11" s="1"/>
  <c r="K8" i="11"/>
  <c r="K9" i="11" s="1"/>
  <c r="L8" i="11"/>
  <c r="L9" i="11" s="1"/>
  <c r="N8" i="16"/>
  <c r="N5" i="16"/>
  <c r="N19" i="14"/>
  <c r="N18" i="14"/>
  <c r="N16" i="14"/>
  <c r="N15" i="14"/>
  <c r="N14" i="14"/>
  <c r="N11" i="14"/>
  <c r="N8" i="14"/>
  <c r="N5" i="14"/>
  <c r="F9" i="11" l="1"/>
  <c r="K10" i="11"/>
  <c r="H10" i="11"/>
  <c r="D10" i="11"/>
  <c r="L10" i="11"/>
  <c r="G9" i="11"/>
  <c r="I10" i="11"/>
  <c r="E10" i="11"/>
  <c r="J10" i="11"/>
  <c r="N20" i="14"/>
  <c r="N22" i="14"/>
  <c r="N23" i="14"/>
  <c r="N17" i="14"/>
  <c r="M8" i="16" l="1"/>
  <c r="M5" i="16"/>
  <c r="M19" i="14"/>
  <c r="M18" i="14"/>
  <c r="M16" i="14"/>
  <c r="M15" i="14"/>
  <c r="M14" i="14"/>
  <c r="M11" i="14"/>
  <c r="M8" i="14"/>
  <c r="M5" i="14"/>
  <c r="M23" i="14" l="1"/>
  <c r="M20" i="14"/>
  <c r="M22" i="14"/>
  <c r="M17" i="14"/>
  <c r="E14" i="14" l="1"/>
  <c r="E15" i="14"/>
  <c r="E16" i="14"/>
  <c r="E17" i="14" s="1"/>
  <c r="E18" i="14"/>
  <c r="E20" i="14" s="1"/>
  <c r="E19" i="14"/>
  <c r="L8" i="16" l="1"/>
  <c r="L5" i="16"/>
  <c r="L19" i="14" l="1"/>
  <c r="L18" i="14"/>
  <c r="L16" i="14"/>
  <c r="L15" i="14"/>
  <c r="L14" i="14"/>
  <c r="L11" i="14"/>
  <c r="L8" i="14"/>
  <c r="L5" i="14"/>
  <c r="L23" i="14" l="1"/>
  <c r="L17" i="14"/>
  <c r="L22" i="14"/>
  <c r="L20" i="14"/>
  <c r="K8" i="16" l="1"/>
  <c r="K5" i="16"/>
  <c r="K19" i="14"/>
  <c r="K18" i="14"/>
  <c r="K16" i="14"/>
  <c r="K15" i="14"/>
  <c r="K14" i="14"/>
  <c r="K11" i="14"/>
  <c r="K8" i="14"/>
  <c r="K5" i="14"/>
  <c r="K23" i="14" l="1"/>
  <c r="K20" i="14"/>
  <c r="K22" i="14"/>
  <c r="K17" i="14"/>
  <c r="H5" i="16"/>
  <c r="J8" i="16"/>
  <c r="J5" i="16"/>
  <c r="J19" i="14"/>
  <c r="J18" i="14"/>
  <c r="J16" i="14"/>
  <c r="J15" i="14"/>
  <c r="J14" i="14"/>
  <c r="J11" i="14"/>
  <c r="J8" i="14"/>
  <c r="J5" i="14"/>
  <c r="J17" i="14" l="1"/>
  <c r="J23" i="14"/>
  <c r="J20" i="14"/>
  <c r="J22" i="14"/>
  <c r="G24" i="10"/>
  <c r="H24" i="10"/>
  <c r="H38" i="10"/>
  <c r="G38" i="10"/>
  <c r="I8" i="16"/>
  <c r="I5" i="16"/>
  <c r="I19" i="14"/>
  <c r="I18" i="14"/>
  <c r="I16" i="14"/>
  <c r="I15" i="14"/>
  <c r="I14" i="14"/>
  <c r="I11" i="14"/>
  <c r="I8" i="14"/>
  <c r="I5" i="14"/>
  <c r="I17" i="14" l="1"/>
  <c r="I22" i="14"/>
  <c r="I23" i="14"/>
  <c r="I20" i="14"/>
  <c r="H8" i="16" l="1"/>
  <c r="H19" i="14"/>
  <c r="H18" i="14"/>
  <c r="H16" i="14"/>
  <c r="H15" i="14"/>
  <c r="H14" i="14"/>
  <c r="H11" i="14"/>
  <c r="H8" i="14"/>
  <c r="H5" i="14"/>
  <c r="H17" i="14" l="1"/>
  <c r="H22" i="14"/>
  <c r="H23" i="14"/>
  <c r="H20" i="14"/>
  <c r="G8" i="16" l="1"/>
  <c r="G5" i="16"/>
  <c r="G19" i="14"/>
  <c r="G18" i="14"/>
  <c r="G16" i="14"/>
  <c r="G15" i="14"/>
  <c r="G14" i="14"/>
  <c r="G11" i="14"/>
  <c r="G8" i="14"/>
  <c r="G5" i="14"/>
  <c r="G17" i="14" l="1"/>
  <c r="G22" i="14"/>
  <c r="G23" i="14"/>
  <c r="G20" i="14"/>
  <c r="F18" i="14"/>
  <c r="F16" i="14"/>
  <c r="F15" i="14"/>
  <c r="E8" i="16"/>
  <c r="E5" i="16"/>
  <c r="E11" i="14"/>
  <c r="E8" i="14"/>
  <c r="E5" i="14"/>
  <c r="F8" i="16"/>
  <c r="F5" i="16"/>
  <c r="F19" i="14"/>
  <c r="F23" i="14" s="1"/>
  <c r="F5" i="14"/>
  <c r="F8" i="14"/>
  <c r="F11" i="14"/>
  <c r="F14" i="14"/>
  <c r="F17" i="14" l="1"/>
  <c r="E22" i="14"/>
  <c r="F20" i="14"/>
  <c r="F22" i="14"/>
  <c r="E23" i="14"/>
</calcChain>
</file>

<file path=xl/sharedStrings.xml><?xml version="1.0" encoding="utf-8"?>
<sst xmlns="http://schemas.openxmlformats.org/spreadsheetml/2006/main" count="190" uniqueCount="97">
  <si>
    <t>Importação</t>
  </si>
  <si>
    <t>Exportação</t>
  </si>
  <si>
    <t>Saldo</t>
  </si>
  <si>
    <t>Entradas</t>
  </si>
  <si>
    <t>Saídas</t>
  </si>
  <si>
    <t>Produto</t>
  </si>
  <si>
    <t>Unidade</t>
  </si>
  <si>
    <t>Fluxo</t>
  </si>
  <si>
    <t>Grau de Auto-Aprovisionamento</t>
  </si>
  <si>
    <t>%</t>
  </si>
  <si>
    <t>Rubrica</t>
  </si>
  <si>
    <t>Orientação Exportadora</t>
  </si>
  <si>
    <t>Consumo Aparente</t>
  </si>
  <si>
    <t>Grau de Abastecimento
do mercado interno</t>
  </si>
  <si>
    <t>Preço Médio de Importação</t>
  </si>
  <si>
    <t>Preço Médio de Exportação</t>
  </si>
  <si>
    <t>EUR/Kg</t>
  </si>
  <si>
    <t>PT</t>
  </si>
  <si>
    <t>Total</t>
  </si>
  <si>
    <t>Espanha</t>
  </si>
  <si>
    <t>França</t>
  </si>
  <si>
    <t>TOTAL</t>
  </si>
  <si>
    <t>Rússia, Federação da</t>
  </si>
  <si>
    <t>ha</t>
  </si>
  <si>
    <t>Alemanha</t>
  </si>
  <si>
    <t>Áustria</t>
  </si>
  <si>
    <t>Bélgica</t>
  </si>
  <si>
    <t>Dinamarca</t>
  </si>
  <si>
    <t>Finlândia</t>
  </si>
  <si>
    <t>Japão</t>
  </si>
  <si>
    <t>Países Baixos</t>
  </si>
  <si>
    <t>Polónia</t>
  </si>
  <si>
    <t>Suécia</t>
  </si>
  <si>
    <t>Produção</t>
  </si>
  <si>
    <t>Tomate para indústria - Área e Produção</t>
  </si>
  <si>
    <t xml:space="preserve">Tomate Preparado ou Conservado - Comércio Internacional </t>
  </si>
  <si>
    <t>Noruega</t>
  </si>
  <si>
    <r>
      <t xml:space="preserve">Valor
</t>
    </r>
    <r>
      <rPr>
        <sz val="10"/>
        <color indexed="19"/>
        <rFont val="Arial"/>
        <family val="2"/>
      </rPr>
      <t>(1000 EUR)</t>
    </r>
  </si>
  <si>
    <t>Tomate inteiro ou em pedaços</t>
  </si>
  <si>
    <t>Outro tomate</t>
  </si>
  <si>
    <t>Total do tomate preparado ou conservado</t>
  </si>
  <si>
    <t>1. Comércio Internacional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</si>
  <si>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</si>
  <si>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</si>
  <si>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Itália</t>
  </si>
  <si>
    <t xml:space="preserve">Tomate Preparado ou Conservado - Principais destinos das Saídas </t>
  </si>
  <si>
    <t>2010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</si>
  <si>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</si>
  <si>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</si>
  <si>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</si>
  <si>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</si>
  <si>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</si>
  <si>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Tomate Preparado ou Conservado - Indicadores de análise do Comércio Internacional</t>
  </si>
  <si>
    <t>Tomate Preparado ou Conservado - Produção</t>
  </si>
  <si>
    <t>4. Área e Produção de Tomate para indústria e Produção de Tomate Preparado ou Conservado</t>
  </si>
  <si>
    <t>Área (ha)</t>
  </si>
  <si>
    <t>Omã</t>
  </si>
  <si>
    <t>Prod. Tomate para Indústria</t>
  </si>
  <si>
    <t>Fonte:</t>
  </si>
  <si>
    <t>2. Destinos das Saídas UE/Países Terceiros</t>
  </si>
  <si>
    <t>Tomate Preparado ou Conservado - Destinos das Saídas - UE e Países Terceiros (PT)</t>
  </si>
  <si>
    <t>TOMATE PREPARADO OU CONSERVADO</t>
  </si>
  <si>
    <r>
      <t xml:space="preserve">Quantidade
</t>
    </r>
    <r>
      <rPr>
        <sz val="10"/>
        <color indexed="19"/>
        <rFont val="Arial"/>
        <family val="2"/>
      </rPr>
      <t>(tonelada)</t>
    </r>
  </si>
  <si>
    <t>Tomate Preparado ou Conservado - Principais origens das Entradas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</si>
  <si>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</si>
  <si>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Arábia Saudita</t>
  </si>
  <si>
    <t>Outros países</t>
  </si>
  <si>
    <t>tonelada</t>
  </si>
  <si>
    <t>3. Origens das Entradas e Destinos das Saídas</t>
  </si>
  <si>
    <t>UE</t>
  </si>
  <si>
    <t>Códigos NC: 200210 - Inteiro ou em pedaços; 200290 - Outro tomate</t>
  </si>
  <si>
    <t>2016</t>
  </si>
  <si>
    <t>África do Sul</t>
  </si>
  <si>
    <t>2017</t>
  </si>
  <si>
    <t>2018</t>
  </si>
  <si>
    <t>Chile</t>
  </si>
  <si>
    <t>5. Indicadores de análise do Comércio Internacional</t>
  </si>
  <si>
    <t>Irlanda</t>
  </si>
  <si>
    <t xml:space="preserve">Polpa, triturado e sumo de tomate </t>
  </si>
  <si>
    <t xml:space="preserve"> Concentrado de tomate </t>
  </si>
  <si>
    <t>Total Prod. Tomate Preparado ou Conservado</t>
  </si>
  <si>
    <t>Tomate Preparado ou Conservado 
(inteiros ou em pedaços)</t>
  </si>
  <si>
    <t>China, República Popular da</t>
  </si>
  <si>
    <t>Emirados Árabes Unidos</t>
  </si>
  <si>
    <t>Kuwait</t>
  </si>
  <si>
    <t>* dados provisórios</t>
  </si>
  <si>
    <t>Tailândia</t>
  </si>
  <si>
    <t>Turquia</t>
  </si>
  <si>
    <t>Reino Unido (não inc. Irlanda Norte)</t>
  </si>
  <si>
    <t>Egipto</t>
  </si>
  <si>
    <t>Tunísia</t>
  </si>
  <si>
    <t>v.c. - valor confidencial</t>
  </si>
  <si>
    <t>v.c.</t>
  </si>
  <si>
    <t>atualizado em: jul/2023</t>
  </si>
  <si>
    <t>Eslovénia</t>
  </si>
  <si>
    <t>Israel</t>
  </si>
  <si>
    <t>Sérvia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</si>
</sst>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sz val="9.5"/>
      <name val="Arial"/>
      <family val="2"/>
    </font>
    <font>
      <sz val="10"/>
      <name val="Arial"/>
    </font>
    <font>
      <b/>
      <sz val="10"/>
      <color rgb="FF9966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8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hair">
        <color theme="9" tint="0.59996337778862885"/>
      </top>
      <bottom style="hair">
        <color theme="9" tint="0.59996337778862885"/>
      </bottom>
      <diagonal/>
    </border>
  </borders>
  <cellStyleXfs count="8">
    <xf numFmtId="0" fontId="0" fillId="0" borderId="0"/>
    <xf numFmtId="0" fontId="10" fillId="0" borderId="0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2" borderId="0" applyNumberFormat="0" applyProtection="0">
      <alignment horizontal="center" vertical="center"/>
    </xf>
    <xf numFmtId="0" fontId="13" fillId="0" borderId="0"/>
    <xf numFmtId="0" fontId="13" fillId="0" borderId="0"/>
    <xf numFmtId="43" fontId="2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2" borderId="0" xfId="4" quotePrefix="1" applyNumberFormat="1" applyFont="1" applyBorder="1" applyAlignment="1" applyProtection="1">
      <alignment horizontal="right" vertical="center"/>
    </xf>
    <xf numFmtId="0" fontId="7" fillId="2" borderId="0" xfId="4" applyNumberFormat="1" applyFont="1" applyBorder="1" applyProtection="1">
      <alignment horizontal="center" vertical="center"/>
    </xf>
    <xf numFmtId="0" fontId="8" fillId="2" borderId="0" xfId="4" applyNumberFormat="1" applyFont="1" applyBorder="1" applyProtection="1">
      <alignment horizontal="center" vertical="center"/>
    </xf>
    <xf numFmtId="0" fontId="7" fillId="2" borderId="0" xfId="4" applyNumberFormat="1" applyFont="1" applyBorder="1" applyAlignment="1" applyProtection="1">
      <alignment vertical="center"/>
    </xf>
    <xf numFmtId="0" fontId="7" fillId="2" borderId="0" xfId="4" applyNumberFormat="1" applyFont="1" applyBorder="1" applyAlignment="1" applyProtection="1">
      <alignment horizontal="right" vertical="center"/>
    </xf>
    <xf numFmtId="0" fontId="10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1" fillId="0" borderId="0" xfId="3" applyNumberFormat="1" applyFont="1" applyFill="1" applyBorder="1" applyAlignment="1" applyProtection="1"/>
    <xf numFmtId="0" fontId="11" fillId="0" borderId="0" xfId="3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2" quotePrefix="1" applyNumberFormat="1" applyFont="1" applyFill="1" applyBorder="1" applyAlignment="1" applyProtection="1">
      <alignment horizontal="left" vertical="center"/>
    </xf>
    <xf numFmtId="0" fontId="7" fillId="2" borderId="0" xfId="4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3" applyNumberFormat="1" applyFill="1" applyBorder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horizontal="left" vertical="center"/>
    </xf>
    <xf numFmtId="0" fontId="7" fillId="2" borderId="0" xfId="4" applyNumberFormat="1" applyFont="1" applyProtection="1">
      <alignment horizontal="center" vertical="center"/>
    </xf>
    <xf numFmtId="0" fontId="7" fillId="2" borderId="0" xfId="4" applyNumberFormat="1" applyAlignment="1" applyProtection="1">
      <alignment vertical="center"/>
    </xf>
    <xf numFmtId="0" fontId="10" fillId="0" borderId="0" xfId="1" applyNumberFormat="1" applyFont="1" applyFill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164" fontId="0" fillId="0" borderId="3" xfId="0" applyNumberForma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vertical="center"/>
    </xf>
    <xf numFmtId="0" fontId="10" fillId="4" borderId="2" xfId="1" applyNumberFormat="1" applyFont="1" applyFill="1" applyBorder="1" applyProtection="1">
      <alignment vertical="center"/>
    </xf>
    <xf numFmtId="3" fontId="0" fillId="4" borderId="2" xfId="0" applyNumberFormat="1" applyFill="1" applyBorder="1" applyAlignment="1">
      <alignment vertical="center"/>
    </xf>
    <xf numFmtId="0" fontId="10" fillId="3" borderId="0" xfId="1" applyNumberFormat="1" applyFont="1" applyFill="1" applyAlignment="1" applyProtection="1">
      <alignment horizontal="center" vertical="center"/>
    </xf>
    <xf numFmtId="0" fontId="10" fillId="3" borderId="1" xfId="1" applyNumberFormat="1" applyFon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10" fillId="3" borderId="0" xfId="1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4" fillId="6" borderId="0" xfId="6" applyFont="1" applyFill="1" applyAlignment="1">
      <alignment horizontal="center" vertical="center"/>
    </xf>
    <xf numFmtId="0" fontId="11" fillId="7" borderId="0" xfId="3" applyNumberFormat="1" applyFont="1" applyFill="1" applyBorder="1" applyAlignment="1" applyProtection="1"/>
    <xf numFmtId="0" fontId="11" fillId="7" borderId="0" xfId="3" quotePrefix="1" applyNumberFormat="1" applyFont="1" applyFill="1" applyBorder="1" applyAlignment="1" applyProtection="1">
      <alignment horizontal="left"/>
    </xf>
    <xf numFmtId="0" fontId="5" fillId="7" borderId="0" xfId="3" applyNumberFormat="1" applyFont="1" applyFill="1" applyBorder="1" applyAlignment="1" applyProtection="1"/>
    <xf numFmtId="2" fontId="0" fillId="0" borderId="1" xfId="0" applyNumberFormat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3" fontId="0" fillId="8" borderId="0" xfId="0" applyNumberFormat="1" applyFill="1" applyBorder="1" applyAlignment="1">
      <alignment vertical="center"/>
    </xf>
    <xf numFmtId="0" fontId="9" fillId="3" borderId="0" xfId="0" applyNumberFormat="1" applyFont="1" applyFill="1" applyAlignment="1" applyProtection="1">
      <alignment vertical="center"/>
    </xf>
    <xf numFmtId="0" fontId="15" fillId="6" borderId="0" xfId="6" applyFont="1" applyFill="1" applyAlignment="1">
      <alignment horizontal="left" vertical="center" wrapText="1"/>
    </xf>
    <xf numFmtId="0" fontId="13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left"/>
    </xf>
    <xf numFmtId="0" fontId="9" fillId="0" borderId="3" xfId="0" applyNumberFormat="1" applyFont="1" applyFill="1" applyBorder="1" applyAlignment="1" applyProtection="1">
      <alignment vertical="center"/>
    </xf>
    <xf numFmtId="0" fontId="9" fillId="3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 wrapText="1"/>
    </xf>
    <xf numFmtId="3" fontId="1" fillId="8" borderId="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Fill="1"/>
    <xf numFmtId="0" fontId="0" fillId="0" borderId="0" xfId="0" applyFill="1"/>
    <xf numFmtId="0" fontId="16" fillId="0" borderId="0" xfId="0" applyFont="1" applyAlignment="1">
      <alignment horizontal="left"/>
    </xf>
    <xf numFmtId="0" fontId="19" fillId="0" borderId="0" xfId="0" quotePrefix="1" applyFont="1" applyAlignment="1">
      <alignment horizontal="left"/>
    </xf>
    <xf numFmtId="3" fontId="13" fillId="0" borderId="0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8" fillId="0" borderId="0" xfId="0" quotePrefix="1" applyFont="1" applyAlignment="1">
      <alignment horizontal="center" vertical="center"/>
    </xf>
    <xf numFmtId="165" fontId="0" fillId="0" borderId="0" xfId="7" applyNumberFormat="1" applyFont="1"/>
    <xf numFmtId="165" fontId="0" fillId="0" borderId="0" xfId="7" applyNumberFormat="1" applyFont="1" applyAlignment="1">
      <alignment vertical="center"/>
    </xf>
    <xf numFmtId="0" fontId="21" fillId="0" borderId="0" xfId="0" applyNumberFormat="1" applyFont="1" applyFill="1" applyAlignment="1" applyProtection="1">
      <alignment vertical="center"/>
    </xf>
    <xf numFmtId="0" fontId="21" fillId="3" borderId="0" xfId="0" applyNumberFormat="1" applyFont="1" applyFill="1" applyAlignment="1" applyProtection="1">
      <alignment vertical="center"/>
    </xf>
    <xf numFmtId="0" fontId="21" fillId="8" borderId="0" xfId="0" applyNumberFormat="1" applyFont="1" applyFill="1" applyAlignment="1" applyProtection="1">
      <alignment vertical="center"/>
    </xf>
    <xf numFmtId="0" fontId="21" fillId="8" borderId="2" xfId="0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 2" xfId="5"/>
    <cellStyle name="Normal_Tarifs préférentiels PAR zone et SH2  2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33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pt-PT" sz="11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Tomate Preparado ou Conservado - Preço Médio de Importação e de Exportação </a:t>
            </a:r>
            <a:r>
              <a:rPr lang="pt-PT" sz="11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(€/kg)</a:t>
            </a:r>
            <a:endParaRPr lang="pt-PT"/>
          </a:p>
        </c:rich>
      </c:tx>
      <c:layout>
        <c:manualLayout>
          <c:xMode val="edge"/>
          <c:yMode val="edge"/>
          <c:x val="0.11754916922590979"/>
          <c:y val="3.6251256002198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60247129331E-2"/>
          <c:y val="0.16878386529880129"/>
          <c:w val="0.82683291873111164"/>
          <c:h val="0.64222263359283605"/>
        </c:manualLayout>
      </c:layout>
      <c:lineChart>
        <c:grouping val="standard"/>
        <c:varyColors val="0"/>
        <c:ser>
          <c:idx val="1"/>
          <c:order val="0"/>
          <c:tx>
            <c:strRef>
              <c:f>'1'!$B$22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'1'!$E$22:$Q$22</c:f>
              <c:numCache>
                <c:formatCode>0.00</c:formatCode>
                <c:ptCount val="13"/>
                <c:pt idx="0">
                  <c:v>0.75310343818650349</c:v>
                </c:pt>
                <c:pt idx="1">
                  <c:v>0.70167958821643284</c:v>
                </c:pt>
                <c:pt idx="2">
                  <c:v>0.71207096640726486</c:v>
                </c:pt>
                <c:pt idx="3">
                  <c:v>0.68723274048815486</c:v>
                </c:pt>
                <c:pt idx="4">
                  <c:v>0.76803213753404576</c:v>
                </c:pt>
                <c:pt idx="5">
                  <c:v>0.74561561122638509</c:v>
                </c:pt>
                <c:pt idx="6">
                  <c:v>0.72548722922681252</c:v>
                </c:pt>
                <c:pt idx="7">
                  <c:v>0.70268570631605465</c:v>
                </c:pt>
                <c:pt idx="8">
                  <c:v>0.68511039823743591</c:v>
                </c:pt>
                <c:pt idx="9">
                  <c:v>0.69081880342029445</c:v>
                </c:pt>
                <c:pt idx="10">
                  <c:v>0.6847165055963722</c:v>
                </c:pt>
                <c:pt idx="11">
                  <c:v>0.73006704523992205</c:v>
                </c:pt>
                <c:pt idx="12">
                  <c:v>1.0239190926155186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'1'!$B$23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'1'!$E$23:$Q$23</c:f>
              <c:numCache>
                <c:formatCode>0.00</c:formatCode>
                <c:ptCount val="13"/>
                <c:pt idx="0">
                  <c:v>0.79033343281030077</c:v>
                </c:pt>
                <c:pt idx="1">
                  <c:v>0.73954370330097063</c:v>
                </c:pt>
                <c:pt idx="2">
                  <c:v>0.73963358351092856</c:v>
                </c:pt>
                <c:pt idx="3">
                  <c:v>0.75273255267962924</c:v>
                </c:pt>
                <c:pt idx="4">
                  <c:v>0.77846512193204154</c:v>
                </c:pt>
                <c:pt idx="5">
                  <c:v>0.79494687764521688</c:v>
                </c:pt>
                <c:pt idx="6">
                  <c:v>0.75886315274165006</c:v>
                </c:pt>
                <c:pt idx="7">
                  <c:v>0.71499459684223476</c:v>
                </c:pt>
                <c:pt idx="8">
                  <c:v>0.67914524490589845</c:v>
                </c:pt>
                <c:pt idx="9">
                  <c:v>0.69486070652382159</c:v>
                </c:pt>
                <c:pt idx="10">
                  <c:v>0.72936437398566811</c:v>
                </c:pt>
                <c:pt idx="11">
                  <c:v>0.77713983502552342</c:v>
                </c:pt>
                <c:pt idx="12">
                  <c:v>1.0161518173319581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39367568"/>
        <c:axId val="-1339127744"/>
      </c:lineChart>
      <c:catAx>
        <c:axId val="-13393675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391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39127744"/>
        <c:scaling>
          <c:orientation val="minMax"/>
          <c:min val="0.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39367568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91212957354E-2"/>
          <c:y val="0.89631665802253757"/>
          <c:w val="0.82876191758081519"/>
          <c:h val="9.046914045923903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Tomate Preparado ou Conservado - Destinos das Saídas  UE e PT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4461923612104724"/>
          <c:y val="3.006777198730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296262452825979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140180.76300000001</c:v>
                </c:pt>
                <c:pt idx="1">
                  <c:v>153092.74</c:v>
                </c:pt>
                <c:pt idx="2">
                  <c:v>167334.36600000001</c:v>
                </c:pt>
                <c:pt idx="3">
                  <c:v>188512.43799999999</c:v>
                </c:pt>
                <c:pt idx="4">
                  <c:v>185213.36300000001</c:v>
                </c:pt>
                <c:pt idx="5">
                  <c:v>197036.08</c:v>
                </c:pt>
                <c:pt idx="6">
                  <c:v>213988.535</c:v>
                </c:pt>
                <c:pt idx="7">
                  <c:v>227461.98300000001</c:v>
                </c:pt>
                <c:pt idx="8">
                  <c:v>237433.56700000001</c:v>
                </c:pt>
                <c:pt idx="9">
                  <c:v>219144.39499999999</c:v>
                </c:pt>
                <c:pt idx="10">
                  <c:v>169777.88699999999</c:v>
                </c:pt>
                <c:pt idx="11">
                  <c:v>173782.163</c:v>
                </c:pt>
                <c:pt idx="12">
                  <c:v>192935.51500000001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41543.044999999998</c:v>
                </c:pt>
                <c:pt idx="1">
                  <c:v>54555.178999999996</c:v>
                </c:pt>
                <c:pt idx="2">
                  <c:v>54574.260999999999</c:v>
                </c:pt>
                <c:pt idx="3">
                  <c:v>67423.066999999995</c:v>
                </c:pt>
                <c:pt idx="4">
                  <c:v>58930.707999999999</c:v>
                </c:pt>
                <c:pt idx="5">
                  <c:v>65903.13</c:v>
                </c:pt>
                <c:pt idx="6">
                  <c:v>60316.142</c:v>
                </c:pt>
                <c:pt idx="7">
                  <c:v>68805.509000000005</c:v>
                </c:pt>
                <c:pt idx="8">
                  <c:v>67621.111000000004</c:v>
                </c:pt>
                <c:pt idx="9">
                  <c:v>68188.875</c:v>
                </c:pt>
                <c:pt idx="10">
                  <c:v>157303.76999999999</c:v>
                </c:pt>
                <c:pt idx="11">
                  <c:v>129630.46799999999</c:v>
                </c:pt>
                <c:pt idx="12">
                  <c:v>131360.68599999999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39240368"/>
        <c:axId val="-1334896192"/>
      </c:lineChart>
      <c:catAx>
        <c:axId val="-13392403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348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348961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39240368"/>
        <c:crosses val="autoZero"/>
        <c:crossBetween val="between"/>
        <c:majorUnit val="4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7391714926"/>
          <c:y val="0.89631633002396438"/>
          <c:w val="0.60931753901132724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Tomate - Produção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36793811284058814"/>
          <c:y val="3.5688214778165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75564024633"/>
          <c:y val="0.15250525447317057"/>
          <c:w val="0.85771137822955257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'4'!$B$4</c:f>
              <c:strCache>
                <c:ptCount val="1"/>
                <c:pt idx="0">
                  <c:v>Prod. Tomate para Indústria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1406084</c:v>
                </c:pt>
                <c:pt idx="1">
                  <c:v>1150827</c:v>
                </c:pt>
                <c:pt idx="2">
                  <c:v>1298902</c:v>
                </c:pt>
                <c:pt idx="3">
                  <c:v>1089501</c:v>
                </c:pt>
                <c:pt idx="4">
                  <c:v>1310366</c:v>
                </c:pt>
                <c:pt idx="5">
                  <c:v>1832467</c:v>
                </c:pt>
                <c:pt idx="6">
                  <c:v>1598398</c:v>
                </c:pt>
                <c:pt idx="7">
                  <c:v>1650429</c:v>
                </c:pt>
                <c:pt idx="8">
                  <c:v>1226828</c:v>
                </c:pt>
                <c:pt idx="9">
                  <c:v>1438848</c:v>
                </c:pt>
                <c:pt idx="10">
                  <c:v>1255298</c:v>
                </c:pt>
                <c:pt idx="11">
                  <c:v>1591328</c:v>
                </c:pt>
                <c:pt idx="12">
                  <c:v>1278223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'4'!$B$11</c:f>
              <c:strCache>
                <c:ptCount val="1"/>
                <c:pt idx="0">
                  <c:v>Total Prod. Tomate Preparado ou Conservado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'4'!$D$11:$P$11</c:f>
              <c:numCache>
                <c:formatCode>#,##0</c:formatCode>
                <c:ptCount val="13"/>
                <c:pt idx="0">
                  <c:v>288574.44500000001</c:v>
                </c:pt>
                <c:pt idx="1">
                  <c:v>258945.18799999999</c:v>
                </c:pt>
                <c:pt idx="2">
                  <c:v>334962.08499999996</c:v>
                </c:pt>
                <c:pt idx="3">
                  <c:v>301141.90599999996</c:v>
                </c:pt>
                <c:pt idx="4">
                  <c:v>342083.36499999999</c:v>
                </c:pt>
                <c:pt idx="5">
                  <c:v>371568.13300000003</c:v>
                </c:pt>
                <c:pt idx="6">
                  <c:v>397824.86900000001</c:v>
                </c:pt>
                <c:pt idx="7">
                  <c:v>423103.44499999995</c:v>
                </c:pt>
                <c:pt idx="8">
                  <c:v>395304.62400000001</c:v>
                </c:pt>
                <c:pt idx="9">
                  <c:v>422193.386</c:v>
                </c:pt>
                <c:pt idx="10">
                  <c:v>457599.41899999999</c:v>
                </c:pt>
                <c:pt idx="11">
                  <c:v>476082.88900000002</c:v>
                </c:pt>
                <c:pt idx="12">
                  <c:v>401058.99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34885312"/>
        <c:axId val="-1334895104"/>
      </c:lineChart>
      <c:catAx>
        <c:axId val="-13348853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348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3489510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34885312"/>
        <c:crosses val="autoZero"/>
        <c:crossBetween val="between"/>
        <c:majorUnit val="40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878560692733921"/>
          <c:y val="0.89631635640920604"/>
          <c:w val="0.83215990308903698"/>
          <c:h val="5.343225160438758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Tomate Preparado ou Conservado - Produção, Importação, Exportação e Consumo Aparente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8009163121820776"/>
          <c:y val="8.27679906471572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384689987435159"/>
          <c:h val="0.6837320634866932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'5'!$D$4:$P$4</c:f>
              <c:numCache>
                <c:formatCode>#,##0</c:formatCode>
                <c:ptCount val="13"/>
                <c:pt idx="0">
                  <c:v>15995.002</c:v>
                </c:pt>
                <c:pt idx="1">
                  <c:v>15709.028999999999</c:v>
                </c:pt>
                <c:pt idx="2">
                  <c:v>19088.919000000002</c:v>
                </c:pt>
                <c:pt idx="3">
                  <c:v>19105.493999999999</c:v>
                </c:pt>
                <c:pt idx="4">
                  <c:v>18148.001</c:v>
                </c:pt>
                <c:pt idx="5">
                  <c:v>17124.906999999999</c:v>
                </c:pt>
                <c:pt idx="6">
                  <c:v>19060.278999999999</c:v>
                </c:pt>
                <c:pt idx="7">
                  <c:v>20707.103999999999</c:v>
                </c:pt>
                <c:pt idx="8">
                  <c:v>26136.468000000001</c:v>
                </c:pt>
                <c:pt idx="9">
                  <c:v>30951.837</c:v>
                </c:pt>
                <c:pt idx="10">
                  <c:v>24737.542999999998</c:v>
                </c:pt>
                <c:pt idx="11">
                  <c:v>40266.095000000001</c:v>
                </c:pt>
                <c:pt idx="12">
                  <c:v>34300.256000000001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'5'!$D$5:$P$5</c:f>
              <c:numCache>
                <c:formatCode>#,##0</c:formatCode>
                <c:ptCount val="13"/>
                <c:pt idx="0">
                  <c:v>181723.80799999999</c:v>
                </c:pt>
                <c:pt idx="1">
                  <c:v>207647.91899999999</c:v>
                </c:pt>
                <c:pt idx="2">
                  <c:v>221908.62699999998</c:v>
                </c:pt>
                <c:pt idx="3">
                  <c:v>255935.505</c:v>
                </c:pt>
                <c:pt idx="4">
                  <c:v>244144.071</c:v>
                </c:pt>
                <c:pt idx="5">
                  <c:v>262939.21000000002</c:v>
                </c:pt>
                <c:pt idx="6">
                  <c:v>274304.67700000003</c:v>
                </c:pt>
                <c:pt idx="7">
                  <c:v>296267.49199999997</c:v>
                </c:pt>
                <c:pt idx="8">
                  <c:v>305054.67800000001</c:v>
                </c:pt>
                <c:pt idx="9">
                  <c:v>287333.27</c:v>
                </c:pt>
                <c:pt idx="10">
                  <c:v>327081.65700000001</c:v>
                </c:pt>
                <c:pt idx="11">
                  <c:v>303412.63099999999</c:v>
                </c:pt>
                <c:pt idx="12">
                  <c:v>324296.201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4906528"/>
        <c:axId val="-1334886944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'5'!$D$3:$P$3</c:f>
              <c:numCache>
                <c:formatCode>#,##0</c:formatCode>
                <c:ptCount val="13"/>
                <c:pt idx="0">
                  <c:v>288574.44500000001</c:v>
                </c:pt>
                <c:pt idx="1">
                  <c:v>258945.18799999999</c:v>
                </c:pt>
                <c:pt idx="2">
                  <c:v>334962.08499999996</c:v>
                </c:pt>
                <c:pt idx="3">
                  <c:v>301141.90599999996</c:v>
                </c:pt>
                <c:pt idx="4">
                  <c:v>342083.36499999999</c:v>
                </c:pt>
                <c:pt idx="5">
                  <c:v>371568.13300000003</c:v>
                </c:pt>
                <c:pt idx="6">
                  <c:v>397824.86900000001</c:v>
                </c:pt>
                <c:pt idx="7">
                  <c:v>423103.44499999995</c:v>
                </c:pt>
                <c:pt idx="8">
                  <c:v>395304.62400000001</c:v>
                </c:pt>
                <c:pt idx="9">
                  <c:v>422193.386</c:v>
                </c:pt>
                <c:pt idx="10">
                  <c:v>457599.41899999999</c:v>
                </c:pt>
                <c:pt idx="11">
                  <c:v>476082.88900000002</c:v>
                </c:pt>
                <c:pt idx="12">
                  <c:v>401058.99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'5'!$D$8:$P$8</c:f>
              <c:numCache>
                <c:formatCode>#,##0</c:formatCode>
                <c:ptCount val="13"/>
                <c:pt idx="0">
                  <c:v>122845.639</c:v>
                </c:pt>
                <c:pt idx="1">
                  <c:v>67006.29800000001</c:v>
                </c:pt>
                <c:pt idx="2">
                  <c:v>132142.37699999998</c:v>
                </c:pt>
                <c:pt idx="3">
                  <c:v>64311.89499999996</c:v>
                </c:pt>
                <c:pt idx="4">
                  <c:v>116087.29499999998</c:v>
                </c:pt>
                <c:pt idx="5">
                  <c:v>125753.83000000002</c:v>
                </c:pt>
                <c:pt idx="6">
                  <c:v>142580.47099999996</c:v>
                </c:pt>
                <c:pt idx="7">
                  <c:v>147543.05699999997</c:v>
                </c:pt>
                <c:pt idx="8">
                  <c:v>116386.41399999999</c:v>
                </c:pt>
                <c:pt idx="9">
                  <c:v>165811.95299999998</c:v>
                </c:pt>
                <c:pt idx="10">
                  <c:v>155255.30499999999</c:v>
                </c:pt>
                <c:pt idx="11">
                  <c:v>212936.35300000006</c:v>
                </c:pt>
                <c:pt idx="12">
                  <c:v>111063.04499999998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34906528"/>
        <c:axId val="-1334886944"/>
      </c:lineChart>
      <c:catAx>
        <c:axId val="-13349065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348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3488694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34906528"/>
        <c:crosses val="autoZero"/>
        <c:crossBetween val="between"/>
        <c:majorUnit val="10000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50408148533E-2"/>
          <c:y val="0.89083078265068494"/>
          <c:w val="0.85293149365503618"/>
          <c:h val="0.10546258868976689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Tomate Preparado ou Conservado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4843732805913518"/>
          <c:y val="2.31814976207003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44061481828E-2"/>
          <c:y val="0.1621226629309275"/>
          <c:w val="0.85090025299184169"/>
          <c:h val="0.65813141076288062"/>
        </c:manualLayout>
      </c:layout>
      <c:lineChart>
        <c:grouping val="standard"/>
        <c:varyColors val="0"/>
        <c:ser>
          <c:idx val="1"/>
          <c:order val="0"/>
          <c:tx>
            <c:strRef>
              <c:f>'5'!$B$9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'5'!$D$9:$P$9</c:f>
              <c:numCache>
                <c:formatCode>#\ ##0.0</c:formatCode>
                <c:ptCount val="13"/>
                <c:pt idx="0">
                  <c:v>234.90817203531336</c:v>
                </c:pt>
                <c:pt idx="1">
                  <c:v>386.44902901515314</c:v>
                </c:pt>
                <c:pt idx="2">
                  <c:v>253.4857421249506</c:v>
                </c:pt>
                <c:pt idx="3">
                  <c:v>468.25226655193433</c:v>
                </c:pt>
                <c:pt idx="4">
                  <c:v>294.6776949191555</c:v>
                </c:pt>
                <c:pt idx="5">
                  <c:v>295.4726174145153</c:v>
                </c:pt>
                <c:pt idx="6">
                  <c:v>279.0177828771516</c:v>
                </c:pt>
                <c:pt idx="7">
                  <c:v>286.76608279846067</c:v>
                </c:pt>
                <c:pt idx="8">
                  <c:v>339.64842666258284</c:v>
                </c:pt>
                <c:pt idx="9">
                  <c:v>254.62180401433426</c:v>
                </c:pt>
                <c:pt idx="10">
                  <c:v>294.73995687297128</c:v>
                </c:pt>
                <c:pt idx="11">
                  <c:v>223.57990183104147</c:v>
                </c:pt>
                <c:pt idx="12">
                  <c:v>361.10930507983102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'5'!$D$10:$P$10</c:f>
              <c:numCache>
                <c:formatCode>#\ ##0.0</c:formatCode>
                <c:ptCount val="13"/>
                <c:pt idx="0">
                  <c:v>86.979593146159644</c:v>
                </c:pt>
                <c:pt idx="1">
                  <c:v>76.555891805871738</c:v>
                </c:pt>
                <c:pt idx="2">
                  <c:v>85.554279078845383</c:v>
                </c:pt>
                <c:pt idx="3">
                  <c:v>70.292441235015673</c:v>
                </c:pt>
                <c:pt idx="4">
                  <c:v>84.366936106143228</c:v>
                </c:pt>
                <c:pt idx="5">
                  <c:v>86.3821984586871</c:v>
                </c:pt>
                <c:pt idx="6">
                  <c:v>86.63191468907408</c:v>
                </c:pt>
                <c:pt idx="7">
                  <c:v>85.965382295149269</c:v>
                </c:pt>
                <c:pt idx="8">
                  <c:v>77.543368592832493</c:v>
                </c:pt>
                <c:pt idx="9">
                  <c:v>81.3331690267227</c:v>
                </c:pt>
                <c:pt idx="10">
                  <c:v>84.066539304405723</c:v>
                </c:pt>
                <c:pt idx="11">
                  <c:v>81.090079531887156</c:v>
                </c:pt>
                <c:pt idx="12">
                  <c:v>69.116409513173352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34892928"/>
        <c:axId val="-1334886400"/>
      </c:lineChart>
      <c:catAx>
        <c:axId val="-13348929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3488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34886400"/>
        <c:scaling>
          <c:orientation val="minMax"/>
          <c:max val="5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34892928"/>
        <c:crosses val="autoZero"/>
        <c:crossBetween val="between"/>
        <c:majorUnit val="10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387003581506E-2"/>
          <c:y val="0.88931742090784582"/>
          <c:w val="0.78717381948878007"/>
          <c:h val="9.506773774490309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406978</xdr:colOff>
      <xdr:row>6</xdr:row>
      <xdr:rowOff>114299</xdr:rowOff>
    </xdr:from>
    <xdr:to>
      <xdr:col>0</xdr:col>
      <xdr:colOff>2201098</xdr:colOff>
      <xdr:row>7</xdr:row>
      <xdr:rowOff>103908</xdr:rowOff>
    </xdr:to>
    <xdr:pic>
      <xdr:nvPicPr>
        <xdr:cNvPr id="5165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78" y="2140526"/>
          <a:ext cx="1794120" cy="335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121231</xdr:colOff>
      <xdr:row>1</xdr:row>
      <xdr:rowOff>285748</xdr:rowOff>
    </xdr:from>
    <xdr:to>
      <xdr:col>0</xdr:col>
      <xdr:colOff>2389908</xdr:colOff>
      <xdr:row>6</xdr:row>
      <xdr:rowOff>103908</xdr:rowOff>
    </xdr:to>
    <xdr:pic>
      <xdr:nvPicPr>
        <xdr:cNvPr id="5" name="irc_mi" descr="Resultado de imagem para tomate conserva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31" y="606134"/>
          <a:ext cx="2268677" cy="152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77932</xdr:colOff>
      <xdr:row>0</xdr:row>
      <xdr:rowOff>77932</xdr:rowOff>
    </xdr:from>
    <xdr:to>
      <xdr:col>0</xdr:col>
      <xdr:colOff>2461675</xdr:colOff>
      <xdr:row>1</xdr:row>
      <xdr:rowOff>68469</xdr:rowOff>
    </xdr:to>
    <xdr:pic>
      <xdr:nvPicPr>
        <xdr:cNvPr id="7" name="Imagem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932" y="77932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691817</xdr:colOff>
      <xdr:row>24</xdr:row>
      <xdr:rowOff>154405</xdr:rowOff>
    </xdr:from>
    <xdr:to>
      <xdr:col>12</xdr:col>
      <xdr:colOff>551449</xdr:colOff>
      <xdr:row>47</xdr:row>
      <xdr:rowOff>100263</xdr:rowOff>
    </xdr:to>
    <xdr:graphicFrame macro="">
      <xdr:nvGraphicFramePr>
        <xdr:cNvPr id="103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150394</xdr:colOff>
      <xdr:row>10</xdr:row>
      <xdr:rowOff>152316</xdr:rowOff>
    </xdr:from>
    <xdr:to>
      <xdr:col>12</xdr:col>
      <xdr:colOff>822157</xdr:colOff>
      <xdr:row>33</xdr:row>
      <xdr:rowOff>90237</xdr:rowOff>
    </xdr:to>
    <xdr:graphicFrame macro="">
      <xdr:nvGraphicFramePr>
        <xdr:cNvPr id="206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428189</xdr:colOff>
      <xdr:row>11</xdr:row>
      <xdr:rowOff>185203</xdr:rowOff>
    </xdr:from>
    <xdr:to>
      <xdr:col>11</xdr:col>
      <xdr:colOff>11596</xdr:colOff>
      <xdr:row>32</xdr:row>
      <xdr:rowOff>103403</xdr:rowOff>
    </xdr:to>
    <xdr:graphicFrame macro="">
      <xdr:nvGraphicFramePr>
        <xdr:cNvPr id="308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783979</xdr:colOff>
      <xdr:row>16</xdr:row>
      <xdr:rowOff>58580</xdr:rowOff>
    </xdr:from>
    <xdr:to>
      <xdr:col>7</xdr:col>
      <xdr:colOff>120314</xdr:colOff>
      <xdr:row>38</xdr:row>
      <xdr:rowOff>43115</xdr:rowOff>
    </xdr:to>
    <xdr:graphicFrame macro="">
      <xdr:nvGraphicFramePr>
        <xdr:cNvPr id="41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501316</xdr:colOff>
      <xdr:row>15</xdr:row>
      <xdr:rowOff>130343</xdr:rowOff>
    </xdr:from>
    <xdr:to>
      <xdr:col>15</xdr:col>
      <xdr:colOff>110289</xdr:colOff>
      <xdr:row>38</xdr:row>
      <xdr:rowOff>155408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14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7.28515625" customWidth="1"/>
    <col min="2" max="2" width="81.28515625" customWidth="1"/>
  </cols>
  <sheetData>
    <row r="1" spans="1:2" ht="26.1" customHeight="1" x14ac:dyDescent="0.2">
      <c r="B1" s="57" t="s">
        <v>61</v>
      </c>
    </row>
    <row r="2" spans="1:2" ht="26.1" customHeight="1" x14ac:dyDescent="0.2">
      <c r="A2" s="82" t="s">
        <v>93</v>
      </c>
      <c r="B2" s="65" t="s">
        <v>70</v>
      </c>
    </row>
    <row r="3" spans="1:2" ht="27" customHeight="1" x14ac:dyDescent="0.2">
      <c r="B3" s="58" t="s">
        <v>41</v>
      </c>
    </row>
    <row r="4" spans="1:2" ht="27" customHeight="1" x14ac:dyDescent="0.2">
      <c r="B4" s="60" t="s">
        <v>59</v>
      </c>
    </row>
    <row r="5" spans="1:2" ht="27" customHeight="1" x14ac:dyDescent="0.2">
      <c r="B5" s="60" t="s">
        <v>68</v>
      </c>
    </row>
    <row r="6" spans="1:2" ht="27" customHeight="1" x14ac:dyDescent="0.2">
      <c r="B6" s="59" t="s">
        <v>54</v>
      </c>
    </row>
    <row r="7" spans="1:2" ht="27" customHeight="1" x14ac:dyDescent="0.2">
      <c r="A7" s="77" t="s">
        <v>58</v>
      </c>
      <c r="B7" s="59" t="s">
        <v>76</v>
      </c>
    </row>
    <row r="8" spans="1:2" ht="20.25" customHeight="1" x14ac:dyDescent="0.2">
      <c r="B8" s="20"/>
    </row>
    <row r="9" spans="1:2" ht="19.899999999999999" customHeight="1" x14ac:dyDescent="0.2">
      <c r="B9" s="20"/>
    </row>
    <row r="10" spans="1:2" x14ac:dyDescent="0.2">
      <c r="B10" s="75"/>
    </row>
    <row r="11" spans="1:2" x14ac:dyDescent="0.2">
      <c r="B11" s="75"/>
    </row>
    <row r="12" spans="1:2" x14ac:dyDescent="0.2">
      <c r="B12" s="76"/>
    </row>
    <row r="13" spans="1:2" x14ac:dyDescent="0.2">
      <c r="B13" s="76"/>
    </row>
    <row r="14" spans="1:2" x14ac:dyDescent="0.2">
      <c r="B14" s="76"/>
    </row>
  </sheetData>
  <phoneticPr fontId="2" type="noConversion"/>
  <hyperlinks>
    <hyperlink ref="B3" location="1!A1" display="1. Comércio Internacional"/>
    <hyperlink ref="B4" location="2!A1" display="2. Destinos das Saídas UE/PT"/>
    <hyperlink ref="B5" location="3!A1" display="3. Principais Destinos das Saídas"/>
    <hyperlink ref="B6" location="4!A1" display="4. Área de Olival e Produção de Azeite"/>
    <hyperlink ref="B7" location="'5'!A1" display="5. Indicadores de análise do Comércio Internacional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B1:W48"/>
  <sheetViews>
    <sheetView showGridLines="0" zoomScale="95" zoomScaleNormal="95" workbookViewId="0"/>
  </sheetViews>
  <sheetFormatPr defaultRowHeight="12.75" x14ac:dyDescent="0.2"/>
  <cols>
    <col min="1" max="1" width="2.140625" style="1" customWidth="1"/>
    <col min="2" max="2" width="20.7109375" style="1" customWidth="1"/>
    <col min="3" max="3" width="15.7109375" style="1" customWidth="1"/>
    <col min="4" max="4" width="9.42578125" style="1" customWidth="1"/>
    <col min="5" max="17" width="12.7109375" style="1" customWidth="1"/>
    <col min="18" max="16384" width="9.140625" style="1"/>
  </cols>
  <sheetData>
    <row r="1" spans="2:23" ht="29.85" customHeight="1" x14ac:dyDescent="0.2">
      <c r="B1" s="19" t="s">
        <v>35</v>
      </c>
    </row>
    <row r="2" spans="2:23" ht="21" customHeight="1" x14ac:dyDescent="0.2">
      <c r="B2" s="8" t="s">
        <v>5</v>
      </c>
      <c r="C2" s="8" t="s">
        <v>6</v>
      </c>
      <c r="D2" s="9" t="s">
        <v>7</v>
      </c>
      <c r="E2" s="11">
        <v>2010</v>
      </c>
      <c r="F2" s="11">
        <v>2011</v>
      </c>
      <c r="G2" s="11">
        <v>2012</v>
      </c>
      <c r="H2" s="11">
        <v>2013</v>
      </c>
      <c r="I2" s="11">
        <v>2014</v>
      </c>
      <c r="J2" s="11">
        <v>2015</v>
      </c>
      <c r="K2" s="11">
        <v>2016</v>
      </c>
      <c r="L2" s="11">
        <v>2017</v>
      </c>
      <c r="M2" s="11">
        <v>2018</v>
      </c>
      <c r="N2" s="11">
        <v>2019</v>
      </c>
      <c r="O2" s="11">
        <v>2020</v>
      </c>
      <c r="P2" s="11">
        <v>2021</v>
      </c>
      <c r="Q2" s="11">
        <v>2022</v>
      </c>
    </row>
    <row r="3" spans="2:23" ht="15.95" customHeight="1" x14ac:dyDescent="0.2">
      <c r="B3" s="92" t="s">
        <v>38</v>
      </c>
      <c r="C3" s="90" t="s">
        <v>62</v>
      </c>
      <c r="D3" s="12" t="s">
        <v>3</v>
      </c>
      <c r="E3" s="5">
        <v>11182.028</v>
      </c>
      <c r="F3" s="5">
        <v>10831.035</v>
      </c>
      <c r="G3" s="5">
        <v>14220.253000000001</v>
      </c>
      <c r="H3" s="5">
        <v>12349.786</v>
      </c>
      <c r="I3" s="5">
        <v>10438.115</v>
      </c>
      <c r="J3" s="5">
        <v>10644.339</v>
      </c>
      <c r="K3" s="5">
        <v>10462.870999999999</v>
      </c>
      <c r="L3" s="5">
        <v>11785.406000000001</v>
      </c>
      <c r="M3" s="5">
        <v>12806.449000000001</v>
      </c>
      <c r="N3" s="5">
        <v>12492.101000000001</v>
      </c>
      <c r="O3" s="5">
        <v>12935.815000000001</v>
      </c>
      <c r="P3" s="5">
        <v>17782.561000000002</v>
      </c>
      <c r="Q3" s="5">
        <v>16679.428</v>
      </c>
      <c r="R3"/>
    </row>
    <row r="4" spans="2:23" ht="15.95" customHeight="1" x14ac:dyDescent="0.2">
      <c r="B4" s="90"/>
      <c r="C4" s="90"/>
      <c r="D4" s="6" t="s">
        <v>4</v>
      </c>
      <c r="E4" s="5">
        <v>8728.2919999999995</v>
      </c>
      <c r="F4" s="5">
        <v>12702.761</v>
      </c>
      <c r="G4" s="5">
        <v>18454.030999999999</v>
      </c>
      <c r="H4" s="5">
        <v>22658.342000000001</v>
      </c>
      <c r="I4" s="5">
        <v>24548.546999999999</v>
      </c>
      <c r="J4" s="5">
        <v>26630.92</v>
      </c>
      <c r="K4" s="5">
        <v>30744.196</v>
      </c>
      <c r="L4" s="5">
        <v>36055.597000000002</v>
      </c>
      <c r="M4" s="5">
        <v>32671.592000000001</v>
      </c>
      <c r="N4" s="5">
        <v>37180.807999999997</v>
      </c>
      <c r="O4" s="5">
        <v>37580.498</v>
      </c>
      <c r="P4" s="5">
        <v>42414.141000000003</v>
      </c>
      <c r="Q4" s="5">
        <v>47198.675999999999</v>
      </c>
      <c r="R4"/>
      <c r="S4"/>
      <c r="T4" s="18"/>
      <c r="U4" s="18"/>
      <c r="V4" s="18"/>
      <c r="W4" s="18"/>
    </row>
    <row r="5" spans="2:23" ht="15.95" customHeight="1" x14ac:dyDescent="0.2">
      <c r="B5" s="90"/>
      <c r="C5" s="93"/>
      <c r="D5" s="40" t="s">
        <v>2</v>
      </c>
      <c r="E5" s="39">
        <f>E4-E3</f>
        <v>-2453.7360000000008</v>
      </c>
      <c r="F5" s="39">
        <f t="shared" ref="F5" si="0">F4-F3</f>
        <v>1871.7260000000006</v>
      </c>
      <c r="G5" s="39">
        <f t="shared" ref="G5:H5" si="1">G4-G3</f>
        <v>4233.7779999999984</v>
      </c>
      <c r="H5" s="39">
        <f t="shared" si="1"/>
        <v>10308.556</v>
      </c>
      <c r="I5" s="39">
        <f t="shared" ref="I5:J5" si="2">I4-I3</f>
        <v>14110.431999999999</v>
      </c>
      <c r="J5" s="39">
        <f t="shared" si="2"/>
        <v>15986.580999999998</v>
      </c>
      <c r="K5" s="39">
        <f t="shared" ref="K5:L5" si="3">K4-K3</f>
        <v>20281.325000000001</v>
      </c>
      <c r="L5" s="39">
        <f t="shared" si="3"/>
        <v>24270.190999999999</v>
      </c>
      <c r="M5" s="39">
        <f t="shared" ref="M5:N5" si="4">M4-M3</f>
        <v>19865.143</v>
      </c>
      <c r="N5" s="39">
        <f t="shared" si="4"/>
        <v>24688.706999999995</v>
      </c>
      <c r="O5" s="39">
        <f t="shared" ref="O5:P5" si="5">O4-O3</f>
        <v>24644.682999999997</v>
      </c>
      <c r="P5" s="39">
        <f t="shared" si="5"/>
        <v>24631.58</v>
      </c>
      <c r="Q5" s="39">
        <f t="shared" ref="Q5" si="6">Q4-Q3</f>
        <v>30519.248</v>
      </c>
      <c r="R5"/>
      <c r="S5"/>
      <c r="U5" s="18"/>
      <c r="V5" s="18"/>
      <c r="W5" s="18"/>
    </row>
    <row r="6" spans="2:23" ht="15.95" customHeight="1" x14ac:dyDescent="0.2">
      <c r="B6" s="90"/>
      <c r="C6" s="94" t="s">
        <v>37</v>
      </c>
      <c r="D6" s="12" t="s">
        <v>3</v>
      </c>
      <c r="E6" s="5">
        <v>7944.9920000000002</v>
      </c>
      <c r="F6" s="5">
        <v>7175.0690000000004</v>
      </c>
      <c r="G6" s="5">
        <v>10041.713</v>
      </c>
      <c r="H6" s="5">
        <v>8370.8729999999996</v>
      </c>
      <c r="I6" s="5">
        <v>7331.93</v>
      </c>
      <c r="J6" s="5">
        <v>7707.1090000000004</v>
      </c>
      <c r="K6" s="5">
        <v>7767.5039999999999</v>
      </c>
      <c r="L6" s="5">
        <v>7965.8289999999997</v>
      </c>
      <c r="M6" s="5">
        <v>8546.4189999999999</v>
      </c>
      <c r="N6" s="5">
        <v>8376.8919999999998</v>
      </c>
      <c r="O6" s="5">
        <v>8711.8240000000005</v>
      </c>
      <c r="P6" s="5">
        <v>11932.442999999999</v>
      </c>
      <c r="Q6" s="5">
        <v>14856.802</v>
      </c>
      <c r="R6"/>
      <c r="S6"/>
      <c r="T6" s="18"/>
      <c r="U6" s="18"/>
      <c r="V6" s="18"/>
      <c r="W6" s="18"/>
    </row>
    <row r="7" spans="2:23" ht="15.95" customHeight="1" x14ac:dyDescent="0.2">
      <c r="B7" s="90"/>
      <c r="C7" s="90"/>
      <c r="D7" s="6" t="s">
        <v>4</v>
      </c>
      <c r="E7" s="5">
        <v>3780.797</v>
      </c>
      <c r="F7" s="5">
        <v>4675.7259999999997</v>
      </c>
      <c r="G7" s="5">
        <v>6900.357</v>
      </c>
      <c r="H7" s="5">
        <v>9114.3649999999998</v>
      </c>
      <c r="I7" s="5">
        <v>12310.454</v>
      </c>
      <c r="J7" s="5">
        <v>11950.02</v>
      </c>
      <c r="K7" s="5">
        <v>12524.317999999999</v>
      </c>
      <c r="L7" s="5">
        <v>14355.897000000001</v>
      </c>
      <c r="M7" s="5">
        <v>11550.612999999999</v>
      </c>
      <c r="N7" s="5">
        <v>13053.382</v>
      </c>
      <c r="O7" s="5">
        <v>15440.779</v>
      </c>
      <c r="P7" s="5">
        <v>22434.146000000001</v>
      </c>
      <c r="Q7" s="5">
        <v>29986.597000000002</v>
      </c>
      <c r="R7"/>
      <c r="S7"/>
      <c r="T7" s="18"/>
      <c r="U7" s="18"/>
      <c r="V7" s="18"/>
      <c r="W7" s="18"/>
    </row>
    <row r="8" spans="2:23" ht="15.95" customHeight="1" x14ac:dyDescent="0.2">
      <c r="B8" s="91"/>
      <c r="C8" s="91"/>
      <c r="D8" s="40" t="s">
        <v>2</v>
      </c>
      <c r="E8" s="39">
        <f>E7-E6</f>
        <v>-4164.1949999999997</v>
      </c>
      <c r="F8" s="39">
        <f t="shared" ref="F8" si="7">F7-F6</f>
        <v>-2499.3430000000008</v>
      </c>
      <c r="G8" s="39">
        <f t="shared" ref="G8:H8" si="8">G7-G6</f>
        <v>-3141.3559999999998</v>
      </c>
      <c r="H8" s="39">
        <f t="shared" si="8"/>
        <v>743.49200000000019</v>
      </c>
      <c r="I8" s="39">
        <f t="shared" ref="I8:J8" si="9">I7-I6</f>
        <v>4978.5239999999994</v>
      </c>
      <c r="J8" s="39">
        <f t="shared" si="9"/>
        <v>4242.9110000000001</v>
      </c>
      <c r="K8" s="39">
        <f t="shared" ref="K8:L8" si="10">K7-K6</f>
        <v>4756.8139999999994</v>
      </c>
      <c r="L8" s="39">
        <f t="shared" si="10"/>
        <v>6390.0680000000011</v>
      </c>
      <c r="M8" s="39">
        <f t="shared" ref="M8:N8" si="11">M7-M6</f>
        <v>3004.1939999999995</v>
      </c>
      <c r="N8" s="39">
        <f t="shared" si="11"/>
        <v>4676.49</v>
      </c>
      <c r="O8" s="39">
        <f t="shared" ref="O8:P8" si="12">O7-O6</f>
        <v>6728.9549999999999</v>
      </c>
      <c r="P8" s="39">
        <f t="shared" si="12"/>
        <v>10501.703000000001</v>
      </c>
      <c r="Q8" s="39">
        <f t="shared" ref="Q8" si="13">Q7-Q6</f>
        <v>15129.795000000002</v>
      </c>
      <c r="R8"/>
      <c r="S8"/>
      <c r="U8" s="18"/>
      <c r="V8" s="18"/>
      <c r="W8" s="18"/>
    </row>
    <row r="9" spans="2:23" ht="15.95" customHeight="1" x14ac:dyDescent="0.2">
      <c r="B9" s="92" t="s">
        <v>39</v>
      </c>
      <c r="C9" s="90" t="s">
        <v>62</v>
      </c>
      <c r="D9" s="12" t="s">
        <v>3</v>
      </c>
      <c r="E9" s="5">
        <v>4812.9740000000002</v>
      </c>
      <c r="F9" s="5">
        <v>4877.9939999999997</v>
      </c>
      <c r="G9" s="5">
        <v>4868.6660000000002</v>
      </c>
      <c r="H9" s="5">
        <v>6755.7079999999996</v>
      </c>
      <c r="I9" s="5">
        <v>7709.8860000000004</v>
      </c>
      <c r="J9" s="5">
        <v>6480.5680000000002</v>
      </c>
      <c r="K9" s="5">
        <v>8597.4079999999994</v>
      </c>
      <c r="L9" s="5">
        <v>8921.6980000000003</v>
      </c>
      <c r="M9" s="5">
        <v>13330.019</v>
      </c>
      <c r="N9" s="5">
        <v>18459.736000000001</v>
      </c>
      <c r="O9" s="5">
        <v>11801.727999999999</v>
      </c>
      <c r="P9" s="5">
        <v>22483.534</v>
      </c>
      <c r="Q9" s="5">
        <v>17620.828000000001</v>
      </c>
      <c r="R9"/>
      <c r="S9"/>
      <c r="U9" s="18"/>
      <c r="V9" s="18"/>
      <c r="W9" s="18"/>
    </row>
    <row r="10" spans="2:23" ht="15.95" customHeight="1" x14ac:dyDescent="0.2">
      <c r="B10" s="90"/>
      <c r="C10" s="90"/>
      <c r="D10" s="6" t="s">
        <v>4</v>
      </c>
      <c r="E10" s="5">
        <v>172995.516</v>
      </c>
      <c r="F10" s="5">
        <v>194945.158</v>
      </c>
      <c r="G10" s="5">
        <v>203454.59599999999</v>
      </c>
      <c r="H10" s="5">
        <v>233277.163</v>
      </c>
      <c r="I10" s="5">
        <v>219595.524</v>
      </c>
      <c r="J10" s="5">
        <v>236308.29</v>
      </c>
      <c r="K10" s="5">
        <v>243560.481</v>
      </c>
      <c r="L10" s="5">
        <v>260211.89499999999</v>
      </c>
      <c r="M10" s="5">
        <v>272383.08600000001</v>
      </c>
      <c r="N10" s="5">
        <v>250152.462</v>
      </c>
      <c r="O10" s="5">
        <v>289501.15899999999</v>
      </c>
      <c r="P10" s="5">
        <v>260998.49</v>
      </c>
      <c r="Q10" s="5">
        <v>277097.52500000002</v>
      </c>
    </row>
    <row r="11" spans="2:23" ht="15.95" customHeight="1" x14ac:dyDescent="0.2">
      <c r="B11" s="90"/>
      <c r="C11" s="93"/>
      <c r="D11" s="40" t="s">
        <v>2</v>
      </c>
      <c r="E11" s="39">
        <f>E10-E9</f>
        <v>168182.54200000002</v>
      </c>
      <c r="F11" s="39">
        <f t="shared" ref="F11" si="14">F10-F9</f>
        <v>190067.16399999999</v>
      </c>
      <c r="G11" s="39">
        <f t="shared" ref="G11:H11" si="15">G10-G9</f>
        <v>198585.93</v>
      </c>
      <c r="H11" s="39">
        <f t="shared" si="15"/>
        <v>226521.45499999999</v>
      </c>
      <c r="I11" s="39">
        <f t="shared" ref="I11:J11" si="16">I10-I9</f>
        <v>211885.63800000001</v>
      </c>
      <c r="J11" s="39">
        <f t="shared" si="16"/>
        <v>229827.72200000001</v>
      </c>
      <c r="K11" s="39">
        <f t="shared" ref="K11:L11" si="17">K10-K9</f>
        <v>234963.073</v>
      </c>
      <c r="L11" s="39">
        <f t="shared" si="17"/>
        <v>251290.19699999999</v>
      </c>
      <c r="M11" s="39">
        <f t="shared" ref="M11:N11" si="18">M10-M9</f>
        <v>259053.06700000001</v>
      </c>
      <c r="N11" s="39">
        <f t="shared" si="18"/>
        <v>231692.726</v>
      </c>
      <c r="O11" s="39">
        <f t="shared" ref="O11:P11" si="19">O10-O9</f>
        <v>277699.43099999998</v>
      </c>
      <c r="P11" s="39">
        <f t="shared" si="19"/>
        <v>238514.95600000001</v>
      </c>
      <c r="Q11" s="39">
        <f t="shared" ref="Q11" si="20">Q10-Q9</f>
        <v>259476.69700000001</v>
      </c>
    </row>
    <row r="12" spans="2:23" ht="15.95" customHeight="1" x14ac:dyDescent="0.2">
      <c r="B12" s="90"/>
      <c r="C12" s="94" t="s">
        <v>37</v>
      </c>
      <c r="D12" s="12" t="s">
        <v>3</v>
      </c>
      <c r="E12" s="5">
        <v>4100.8990000000003</v>
      </c>
      <c r="F12" s="5">
        <v>3847.636</v>
      </c>
      <c r="G12" s="5">
        <v>3550.9520000000002</v>
      </c>
      <c r="H12" s="5">
        <v>4759.0479999999998</v>
      </c>
      <c r="I12" s="5">
        <v>6606.3180000000002</v>
      </c>
      <c r="J12" s="5">
        <v>5061.4889999999996</v>
      </c>
      <c r="K12" s="5">
        <v>6060.4849999999997</v>
      </c>
      <c r="L12" s="5">
        <v>6584.7569999999996</v>
      </c>
      <c r="M12" s="5">
        <v>9359.9470000000001</v>
      </c>
      <c r="N12" s="5">
        <v>13005.218999999999</v>
      </c>
      <c r="O12" s="5">
        <v>8226.3799999999992</v>
      </c>
      <c r="P12" s="5">
        <v>17464.506000000001</v>
      </c>
      <c r="Q12" s="5">
        <v>20263.884999999998</v>
      </c>
      <c r="R12"/>
      <c r="S12"/>
      <c r="T12" s="18"/>
      <c r="U12" s="18"/>
      <c r="V12" s="18"/>
    </row>
    <row r="13" spans="2:23" ht="15.95" customHeight="1" x14ac:dyDescent="0.2">
      <c r="B13" s="90"/>
      <c r="C13" s="90"/>
      <c r="D13" s="6" t="s">
        <v>4</v>
      </c>
      <c r="E13" s="5">
        <v>139841.60399999999</v>
      </c>
      <c r="F13" s="5">
        <v>148888.98499999999</v>
      </c>
      <c r="G13" s="5">
        <v>157230.71599999999</v>
      </c>
      <c r="H13" s="5">
        <v>183536.62100000001</v>
      </c>
      <c r="I13" s="5">
        <v>177747.19</v>
      </c>
      <c r="J13" s="5">
        <v>197072.68400000001</v>
      </c>
      <c r="K13" s="5">
        <v>195635.394</v>
      </c>
      <c r="L13" s="5">
        <v>197473.75899999999</v>
      </c>
      <c r="M13" s="5">
        <v>195625.821</v>
      </c>
      <c r="N13" s="5">
        <v>186603.217</v>
      </c>
      <c r="O13" s="5">
        <v>223120.929</v>
      </c>
      <c r="P13" s="5">
        <v>213359.89600000001</v>
      </c>
      <c r="Q13" s="5">
        <v>299547.57699999999</v>
      </c>
      <c r="R13"/>
      <c r="S13"/>
      <c r="U13" s="18"/>
      <c r="V13" s="18"/>
    </row>
    <row r="14" spans="2:23" ht="15.95" customHeight="1" x14ac:dyDescent="0.2">
      <c r="B14" s="91"/>
      <c r="C14" s="93"/>
      <c r="D14" s="40" t="s">
        <v>2</v>
      </c>
      <c r="E14" s="39">
        <f>E13-E12</f>
        <v>135740.70499999999</v>
      </c>
      <c r="F14" s="39">
        <f t="shared" ref="F14" si="21">F13-F12</f>
        <v>145041.34899999999</v>
      </c>
      <c r="G14" s="39">
        <f t="shared" ref="G14:H14" si="22">G13-G12</f>
        <v>153679.764</v>
      </c>
      <c r="H14" s="39">
        <f t="shared" si="22"/>
        <v>178777.573</v>
      </c>
      <c r="I14" s="39">
        <f t="shared" ref="I14:J14" si="23">I13-I12</f>
        <v>171140.872</v>
      </c>
      <c r="J14" s="39">
        <f t="shared" si="23"/>
        <v>192011.19500000001</v>
      </c>
      <c r="K14" s="39">
        <f t="shared" ref="K14:L14" si="24">K13-K12</f>
        <v>189574.90900000001</v>
      </c>
      <c r="L14" s="39">
        <f t="shared" si="24"/>
        <v>190889.00199999998</v>
      </c>
      <c r="M14" s="39">
        <f t="shared" ref="M14:N14" si="25">M13-M12</f>
        <v>186265.87400000001</v>
      </c>
      <c r="N14" s="39">
        <f t="shared" si="25"/>
        <v>173597.99799999999</v>
      </c>
      <c r="O14" s="39">
        <f t="shared" ref="O14:P14" si="26">O13-O12</f>
        <v>214894.549</v>
      </c>
      <c r="P14" s="39">
        <f t="shared" si="26"/>
        <v>195895.39</v>
      </c>
      <c r="Q14" s="39">
        <f t="shared" ref="Q14" si="27">Q13-Q12</f>
        <v>279283.69199999998</v>
      </c>
      <c r="R14"/>
      <c r="S14"/>
    </row>
    <row r="15" spans="2:23" ht="15.95" customHeight="1" x14ac:dyDescent="0.2">
      <c r="B15" s="89" t="s">
        <v>40</v>
      </c>
      <c r="C15" s="92" t="s">
        <v>62</v>
      </c>
      <c r="D15" s="12" t="s">
        <v>3</v>
      </c>
      <c r="E15" s="13">
        <f t="shared" ref="E15:F15" si="28">SUM(E3+E9)</f>
        <v>15995.002</v>
      </c>
      <c r="F15" s="13">
        <f t="shared" si="28"/>
        <v>15709.028999999999</v>
      </c>
      <c r="G15" s="13">
        <f t="shared" ref="G15:H15" si="29">SUM(G3+G9)</f>
        <v>19088.919000000002</v>
      </c>
      <c r="H15" s="13">
        <f t="shared" si="29"/>
        <v>19105.493999999999</v>
      </c>
      <c r="I15" s="13">
        <f t="shared" ref="I15:J15" si="30">SUM(I3+I9)</f>
        <v>18148.001</v>
      </c>
      <c r="J15" s="13">
        <f t="shared" si="30"/>
        <v>17124.906999999999</v>
      </c>
      <c r="K15" s="13">
        <f t="shared" ref="K15:L15" si="31">SUM(K3+K9)</f>
        <v>19060.278999999999</v>
      </c>
      <c r="L15" s="13">
        <f t="shared" si="31"/>
        <v>20707.103999999999</v>
      </c>
      <c r="M15" s="13">
        <f t="shared" ref="M15:N15" si="32">SUM(M3+M9)</f>
        <v>26136.468000000001</v>
      </c>
      <c r="N15" s="13">
        <f t="shared" si="32"/>
        <v>30951.837</v>
      </c>
      <c r="O15" s="13">
        <f t="shared" ref="O15:P15" si="33">SUM(O3+O9)</f>
        <v>24737.542999999998</v>
      </c>
      <c r="P15" s="13">
        <f t="shared" si="33"/>
        <v>40266.095000000001</v>
      </c>
      <c r="Q15" s="13">
        <f t="shared" ref="Q15" si="34">SUM(Q3+Q9)</f>
        <v>34300.256000000001</v>
      </c>
      <c r="R15"/>
      <c r="S15"/>
    </row>
    <row r="16" spans="2:23" ht="15.95" customHeight="1" x14ac:dyDescent="0.2">
      <c r="B16" s="90"/>
      <c r="C16" s="90"/>
      <c r="D16" s="6" t="s">
        <v>4</v>
      </c>
      <c r="E16" s="13">
        <f t="shared" ref="E16:F16" si="35">SUM(E4+E10)</f>
        <v>181723.80799999999</v>
      </c>
      <c r="F16" s="13">
        <f t="shared" si="35"/>
        <v>207647.91899999999</v>
      </c>
      <c r="G16" s="13">
        <f t="shared" ref="G16:H16" si="36">SUM(G4+G10)</f>
        <v>221908.62699999998</v>
      </c>
      <c r="H16" s="13">
        <f t="shared" si="36"/>
        <v>255935.505</v>
      </c>
      <c r="I16" s="13">
        <f t="shared" ref="I16:J16" si="37">SUM(I4+I10)</f>
        <v>244144.071</v>
      </c>
      <c r="J16" s="13">
        <f t="shared" si="37"/>
        <v>262939.21000000002</v>
      </c>
      <c r="K16" s="13">
        <f t="shared" ref="K16:L16" si="38">SUM(K4+K10)</f>
        <v>274304.67700000003</v>
      </c>
      <c r="L16" s="13">
        <f t="shared" si="38"/>
        <v>296267.49199999997</v>
      </c>
      <c r="M16" s="13">
        <f t="shared" ref="M16:N16" si="39">SUM(M4+M10)</f>
        <v>305054.67800000001</v>
      </c>
      <c r="N16" s="13">
        <f t="shared" si="39"/>
        <v>287333.27</v>
      </c>
      <c r="O16" s="13">
        <f t="shared" ref="O16:P16" si="40">SUM(O4+O10)</f>
        <v>327081.65700000001</v>
      </c>
      <c r="P16" s="13">
        <f t="shared" si="40"/>
        <v>303412.63099999999</v>
      </c>
      <c r="Q16" s="13">
        <f t="shared" ref="Q16" si="41">SUM(Q4+Q10)</f>
        <v>324296.201</v>
      </c>
      <c r="R16"/>
      <c r="S16"/>
    </row>
    <row r="17" spans="2:19" ht="15.95" customHeight="1" x14ac:dyDescent="0.2">
      <c r="B17" s="90"/>
      <c r="C17" s="93"/>
      <c r="D17" s="40" t="s">
        <v>2</v>
      </c>
      <c r="E17" s="39">
        <f>E16-E15</f>
        <v>165728.80599999998</v>
      </c>
      <c r="F17" s="39">
        <f t="shared" ref="F17" si="42">F16-F15</f>
        <v>191938.88999999998</v>
      </c>
      <c r="G17" s="39">
        <f t="shared" ref="G17" si="43">G16-G15</f>
        <v>202819.70799999998</v>
      </c>
      <c r="H17" s="39">
        <f t="shared" ref="H17:M17" si="44">H16-H15</f>
        <v>236830.011</v>
      </c>
      <c r="I17" s="39">
        <f t="shared" si="44"/>
        <v>225996.07</v>
      </c>
      <c r="J17" s="39">
        <f t="shared" si="44"/>
        <v>245814.30300000001</v>
      </c>
      <c r="K17" s="39">
        <f t="shared" si="44"/>
        <v>255244.39800000002</v>
      </c>
      <c r="L17" s="39">
        <f t="shared" si="44"/>
        <v>275560.38799999998</v>
      </c>
      <c r="M17" s="39">
        <f t="shared" si="44"/>
        <v>278918.21000000002</v>
      </c>
      <c r="N17" s="39">
        <f t="shared" ref="N17:O17" si="45">N16-N15</f>
        <v>256381.43300000002</v>
      </c>
      <c r="O17" s="39">
        <f t="shared" si="45"/>
        <v>302344.114</v>
      </c>
      <c r="P17" s="39">
        <f t="shared" ref="P17:Q17" si="46">P16-P15</f>
        <v>263146.53599999996</v>
      </c>
      <c r="Q17" s="39">
        <f t="shared" si="46"/>
        <v>289995.94500000001</v>
      </c>
      <c r="R17"/>
      <c r="S17"/>
    </row>
    <row r="18" spans="2:19" ht="15.95" customHeight="1" x14ac:dyDescent="0.2">
      <c r="B18" s="90"/>
      <c r="C18" s="94" t="s">
        <v>37</v>
      </c>
      <c r="D18" s="12" t="s">
        <v>3</v>
      </c>
      <c r="E18" s="13">
        <f t="shared" ref="E18:F18" si="47">SUM(E6+E12)</f>
        <v>12045.891</v>
      </c>
      <c r="F18" s="13">
        <f t="shared" si="47"/>
        <v>11022.705</v>
      </c>
      <c r="G18" s="13">
        <f t="shared" ref="G18:H18" si="48">SUM(G6+G12)</f>
        <v>13592.665000000001</v>
      </c>
      <c r="H18" s="13">
        <f t="shared" si="48"/>
        <v>13129.920999999998</v>
      </c>
      <c r="I18" s="13">
        <f t="shared" ref="I18:J18" si="49">SUM(I6+I12)</f>
        <v>13938.248</v>
      </c>
      <c r="J18" s="13">
        <f t="shared" si="49"/>
        <v>12768.598</v>
      </c>
      <c r="K18" s="13">
        <f t="shared" ref="K18:L18" si="50">SUM(K6+K12)</f>
        <v>13827.989</v>
      </c>
      <c r="L18" s="13">
        <f t="shared" si="50"/>
        <v>14550.585999999999</v>
      </c>
      <c r="M18" s="13">
        <f t="shared" ref="M18:N18" si="51">SUM(M6+M12)</f>
        <v>17906.366000000002</v>
      </c>
      <c r="N18" s="13">
        <f t="shared" si="51"/>
        <v>21382.110999999997</v>
      </c>
      <c r="O18" s="13">
        <f t="shared" ref="O18:P18" si="52">SUM(O6+O12)</f>
        <v>16938.203999999998</v>
      </c>
      <c r="P18" s="13">
        <f t="shared" si="52"/>
        <v>29396.949000000001</v>
      </c>
      <c r="Q18" s="13">
        <f t="shared" ref="Q18" si="53">SUM(Q6+Q12)</f>
        <v>35120.686999999998</v>
      </c>
      <c r="R18"/>
      <c r="S18"/>
    </row>
    <row r="19" spans="2:19" ht="15.95" customHeight="1" x14ac:dyDescent="0.2">
      <c r="B19" s="90"/>
      <c r="C19" s="90"/>
      <c r="D19" s="6" t="s">
        <v>4</v>
      </c>
      <c r="E19" s="13">
        <f>SUM(E7+E13)</f>
        <v>143622.40099999998</v>
      </c>
      <c r="F19" s="13">
        <f t="shared" ref="F19" si="54">SUM(F7+F13)</f>
        <v>153564.71099999998</v>
      </c>
      <c r="G19" s="13">
        <f t="shared" ref="G19:H19" si="55">SUM(G7+G13)</f>
        <v>164131.07299999997</v>
      </c>
      <c r="H19" s="13">
        <f t="shared" si="55"/>
        <v>192650.986</v>
      </c>
      <c r="I19" s="13">
        <f t="shared" ref="I19:J19" si="56">SUM(I7+I13)</f>
        <v>190057.644</v>
      </c>
      <c r="J19" s="13">
        <f t="shared" si="56"/>
        <v>209022.704</v>
      </c>
      <c r="K19" s="13">
        <f t="shared" ref="K19:L19" si="57">SUM(K7+K13)</f>
        <v>208159.712</v>
      </c>
      <c r="L19" s="13">
        <f t="shared" si="57"/>
        <v>211829.65599999999</v>
      </c>
      <c r="M19" s="13">
        <f t="shared" ref="M19:N19" si="58">SUM(M7+M13)</f>
        <v>207176.43400000001</v>
      </c>
      <c r="N19" s="13">
        <f t="shared" si="58"/>
        <v>199656.59900000002</v>
      </c>
      <c r="O19" s="13">
        <f t="shared" ref="O19:P19" si="59">SUM(O7+O13)</f>
        <v>238561.70800000001</v>
      </c>
      <c r="P19" s="13">
        <f t="shared" si="59"/>
        <v>235794.04200000002</v>
      </c>
      <c r="Q19" s="13">
        <f t="shared" ref="Q19" si="60">SUM(Q7+Q13)</f>
        <v>329534.174</v>
      </c>
      <c r="R19"/>
      <c r="S19"/>
    </row>
    <row r="20" spans="2:19" ht="15.95" customHeight="1" x14ac:dyDescent="0.2">
      <c r="B20" s="91"/>
      <c r="C20" s="91"/>
      <c r="D20" s="41" t="s">
        <v>2</v>
      </c>
      <c r="E20" s="42">
        <f>E19-E18</f>
        <v>131576.50999999998</v>
      </c>
      <c r="F20" s="42">
        <f t="shared" ref="F20" si="61">F19-F18</f>
        <v>142542.00599999999</v>
      </c>
      <c r="G20" s="42">
        <f t="shared" ref="G20:H20" si="62">G19-G18</f>
        <v>150538.40799999997</v>
      </c>
      <c r="H20" s="42">
        <f t="shared" si="62"/>
        <v>179521.065</v>
      </c>
      <c r="I20" s="42">
        <f t="shared" ref="I20:J20" si="63">I19-I18</f>
        <v>176119.39600000001</v>
      </c>
      <c r="J20" s="42">
        <f t="shared" si="63"/>
        <v>196254.106</v>
      </c>
      <c r="K20" s="42">
        <f t="shared" ref="K20:L20" si="64">K19-K18</f>
        <v>194331.723</v>
      </c>
      <c r="L20" s="42">
        <f t="shared" si="64"/>
        <v>197279.06999999998</v>
      </c>
      <c r="M20" s="42">
        <f t="shared" ref="M20:N20" si="65">M19-M18</f>
        <v>189270.068</v>
      </c>
      <c r="N20" s="42">
        <f t="shared" si="65"/>
        <v>178274.48800000001</v>
      </c>
      <c r="O20" s="42">
        <f t="shared" ref="O20:P20" si="66">O19-O18</f>
        <v>221623.50400000002</v>
      </c>
      <c r="P20" s="42">
        <f t="shared" si="66"/>
        <v>206397.09300000002</v>
      </c>
      <c r="Q20" s="42">
        <f t="shared" ref="Q20" si="67">Q19-Q18</f>
        <v>294413.48700000002</v>
      </c>
      <c r="R20"/>
    </row>
    <row r="21" spans="2:19" ht="9.9499999999999993" customHeight="1" x14ac:dyDescent="0.2">
      <c r="B21" s="14"/>
      <c r="R21"/>
    </row>
    <row r="22" spans="2:19" ht="21.95" customHeight="1" x14ac:dyDescent="0.2">
      <c r="B22" s="15" t="s">
        <v>14</v>
      </c>
      <c r="C22" s="16"/>
      <c r="D22" s="17" t="s">
        <v>16</v>
      </c>
      <c r="E22" s="61">
        <f>E18/E15</f>
        <v>0.75310343818650349</v>
      </c>
      <c r="F22" s="61">
        <f t="shared" ref="F22:F23" si="68">F18/F15</f>
        <v>0.70167958821643284</v>
      </c>
      <c r="G22" s="61">
        <f t="shared" ref="G22:H22" si="69">G18/G15</f>
        <v>0.71207096640726486</v>
      </c>
      <c r="H22" s="61">
        <f t="shared" si="69"/>
        <v>0.68723274048815486</v>
      </c>
      <c r="I22" s="61">
        <f t="shared" ref="I22:J22" si="70">I18/I15</f>
        <v>0.76803213753404576</v>
      </c>
      <c r="J22" s="61">
        <f t="shared" si="70"/>
        <v>0.74561561122638509</v>
      </c>
      <c r="K22" s="61">
        <f t="shared" ref="K22:L22" si="71">K18/K15</f>
        <v>0.72548722922681252</v>
      </c>
      <c r="L22" s="61">
        <f t="shared" si="71"/>
        <v>0.70268570631605465</v>
      </c>
      <c r="M22" s="61">
        <f t="shared" ref="M22:N22" si="72">M18/M15</f>
        <v>0.68511039823743591</v>
      </c>
      <c r="N22" s="61">
        <f t="shared" si="72"/>
        <v>0.69081880342029445</v>
      </c>
      <c r="O22" s="61">
        <f t="shared" ref="O22:P22" si="73">O18/O15</f>
        <v>0.6847165055963722</v>
      </c>
      <c r="P22" s="61">
        <f t="shared" si="73"/>
        <v>0.73006704523992205</v>
      </c>
      <c r="Q22" s="61">
        <f t="shared" ref="Q22" si="74">Q18/Q15</f>
        <v>1.0239190926155186</v>
      </c>
      <c r="R22"/>
    </row>
    <row r="23" spans="2:19" ht="21.95" customHeight="1" x14ac:dyDescent="0.2">
      <c r="B23" s="43" t="s">
        <v>15</v>
      </c>
      <c r="C23" s="44"/>
      <c r="D23" s="45" t="s">
        <v>16</v>
      </c>
      <c r="E23" s="62">
        <f>E19/E16</f>
        <v>0.79033343281030077</v>
      </c>
      <c r="F23" s="62">
        <f t="shared" si="68"/>
        <v>0.73954370330097063</v>
      </c>
      <c r="G23" s="62">
        <f t="shared" ref="G23:H23" si="75">G19/G16</f>
        <v>0.73963358351092856</v>
      </c>
      <c r="H23" s="62">
        <f t="shared" si="75"/>
        <v>0.75273255267962924</v>
      </c>
      <c r="I23" s="62">
        <f t="shared" ref="I23:J23" si="76">I19/I16</f>
        <v>0.77846512193204154</v>
      </c>
      <c r="J23" s="62">
        <f t="shared" si="76"/>
        <v>0.79494687764521688</v>
      </c>
      <c r="K23" s="62">
        <f t="shared" ref="K23:L23" si="77">K19/K16</f>
        <v>0.75886315274165006</v>
      </c>
      <c r="L23" s="62">
        <f t="shared" si="77"/>
        <v>0.71499459684223476</v>
      </c>
      <c r="M23" s="62">
        <f t="shared" ref="M23:N23" si="78">M19/M16</f>
        <v>0.67914524490589845</v>
      </c>
      <c r="N23" s="62">
        <f t="shared" si="78"/>
        <v>0.69486070652382159</v>
      </c>
      <c r="O23" s="62">
        <f t="shared" ref="O23:P23" si="79">O19/O16</f>
        <v>0.72936437398566811</v>
      </c>
      <c r="P23" s="62">
        <f t="shared" si="79"/>
        <v>0.77713983502552342</v>
      </c>
      <c r="Q23" s="62">
        <f t="shared" ref="Q23" si="80">Q19/Q16</f>
        <v>1.0161518173319581</v>
      </c>
      <c r="R23"/>
    </row>
    <row r="24" spans="2:19" x14ac:dyDescent="0.2">
      <c r="B24" s="66"/>
      <c r="H24"/>
      <c r="I24"/>
      <c r="J24"/>
      <c r="K24"/>
      <c r="L24"/>
      <c r="M24"/>
    </row>
    <row r="25" spans="2:19" x14ac:dyDescent="0.2">
      <c r="H25"/>
      <c r="I25"/>
      <c r="J25"/>
      <c r="K25"/>
      <c r="L25"/>
      <c r="M25"/>
    </row>
    <row r="26" spans="2:19" x14ac:dyDescent="0.2">
      <c r="H26"/>
      <c r="I26"/>
      <c r="J26"/>
      <c r="P26" s="21" t="s">
        <v>42</v>
      </c>
    </row>
    <row r="27" spans="2:19" x14ac:dyDescent="0.2">
      <c r="L27"/>
      <c r="M27"/>
    </row>
    <row r="28" spans="2:19" x14ac:dyDescent="0.2">
      <c r="L28"/>
      <c r="M28"/>
    </row>
    <row r="29" spans="2:19" x14ac:dyDescent="0.2">
      <c r="L29"/>
      <c r="M29"/>
    </row>
    <row r="34" spans="4:14" x14ac:dyDescent="0.2">
      <c r="M34" s="18"/>
      <c r="N34" s="18"/>
    </row>
    <row r="35" spans="4:14" x14ac:dyDescent="0.2">
      <c r="M35" s="18"/>
      <c r="N35" s="18"/>
    </row>
    <row r="36" spans="4:14" x14ac:dyDescent="0.2">
      <c r="M36" s="18"/>
      <c r="N36" s="18"/>
    </row>
    <row r="37" spans="4:14" x14ac:dyDescent="0.2">
      <c r="M37" s="18"/>
      <c r="N37" s="18"/>
    </row>
    <row r="38" spans="4:14" x14ac:dyDescent="0.2">
      <c r="M38" s="18"/>
      <c r="N38" s="18"/>
    </row>
    <row r="39" spans="4:14" x14ac:dyDescent="0.2">
      <c r="M39" s="18"/>
      <c r="N39" s="18"/>
    </row>
    <row r="48" spans="4:14" x14ac:dyDescent="0.2">
      <c r="D48" s="2"/>
    </row>
  </sheetData>
  <sortState ref="Q4:T11">
    <sortCondition ref="R4:R11"/>
  </sortState>
  <mergeCells count="9">
    <mergeCell ref="B15:B20"/>
    <mergeCell ref="C15:C17"/>
    <mergeCell ref="C18:C20"/>
    <mergeCell ref="B3:B8"/>
    <mergeCell ref="C3:C5"/>
    <mergeCell ref="C6:C8"/>
    <mergeCell ref="B9:B14"/>
    <mergeCell ref="C9:C11"/>
    <mergeCell ref="C12:C14"/>
  </mergeCells>
  <phoneticPr fontId="2" type="noConversion"/>
  <hyperlinks>
    <hyperlink ref="P26" location="ÍNDICE!A1" display="Voltar ao índice"/>
  </hyperlinks>
  <pageMargins left="0.35433070866141736" right="0.19685039370078741" top="0.39370078740157483" bottom="0.39370078740157483" header="0" footer="0"/>
  <pageSetup paperSize="9" scale="58" orientation="landscape" r:id="rId1"/>
  <headerFooter alignWithMargins="0"/>
  <ignoredErrors>
    <ignoredError sqref="E17:Q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B1:W37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20.7109375" style="1" customWidth="1"/>
    <col min="3" max="3" width="16.5703125" style="1" customWidth="1"/>
    <col min="4" max="4" width="10.140625" style="1" customWidth="1"/>
    <col min="5" max="17" width="12.7109375" style="1" customWidth="1"/>
    <col min="18" max="20" width="9.140625" style="1"/>
    <col min="21" max="21" width="13.5703125" style="1" bestFit="1" customWidth="1"/>
    <col min="22" max="22" width="11.140625" style="1" customWidth="1"/>
    <col min="23" max="23" width="10.85546875" style="1" customWidth="1"/>
    <col min="24" max="16384" width="9.140625" style="1"/>
  </cols>
  <sheetData>
    <row r="1" spans="2:23" ht="29.85" customHeight="1" x14ac:dyDescent="0.2">
      <c r="B1" s="19" t="s">
        <v>60</v>
      </c>
    </row>
    <row r="2" spans="2:23" ht="21.75" customHeight="1" x14ac:dyDescent="0.2">
      <c r="B2" s="8" t="s">
        <v>5</v>
      </c>
      <c r="C2" s="8" t="s">
        <v>6</v>
      </c>
      <c r="D2" s="9" t="s">
        <v>7</v>
      </c>
      <c r="E2" s="11">
        <v>2010</v>
      </c>
      <c r="F2" s="11">
        <v>2011</v>
      </c>
      <c r="G2" s="11">
        <v>2012</v>
      </c>
      <c r="H2" s="11">
        <v>2013</v>
      </c>
      <c r="I2" s="11">
        <v>2014</v>
      </c>
      <c r="J2" s="11">
        <v>2015</v>
      </c>
      <c r="K2" s="11">
        <v>2016</v>
      </c>
      <c r="L2" s="11">
        <v>2017</v>
      </c>
      <c r="M2" s="11">
        <v>2018</v>
      </c>
      <c r="N2" s="11">
        <v>2019</v>
      </c>
      <c r="O2" s="11">
        <v>2020</v>
      </c>
      <c r="P2" s="11">
        <v>2021</v>
      </c>
      <c r="Q2" s="11">
        <v>2022</v>
      </c>
    </row>
    <row r="3" spans="2:23" ht="18" customHeight="1" x14ac:dyDescent="0.2">
      <c r="B3" s="89" t="s">
        <v>40</v>
      </c>
      <c r="C3" s="93" t="s">
        <v>62</v>
      </c>
      <c r="D3" s="12" t="s">
        <v>69</v>
      </c>
      <c r="E3" s="5">
        <v>140180.76300000001</v>
      </c>
      <c r="F3" s="5">
        <v>153092.74</v>
      </c>
      <c r="G3" s="5">
        <v>167334.36600000001</v>
      </c>
      <c r="H3" s="5">
        <v>188512.43799999999</v>
      </c>
      <c r="I3" s="5">
        <v>185213.36300000001</v>
      </c>
      <c r="J3" s="5">
        <v>197036.08</v>
      </c>
      <c r="K3" s="5">
        <v>213988.535</v>
      </c>
      <c r="L3" s="5">
        <v>227461.98300000001</v>
      </c>
      <c r="M3" s="5">
        <v>237433.56700000001</v>
      </c>
      <c r="N3" s="5">
        <v>219144.39499999999</v>
      </c>
      <c r="O3" s="5">
        <v>169777.88699999999</v>
      </c>
      <c r="P3" s="5">
        <v>173782.163</v>
      </c>
      <c r="Q3" s="5">
        <v>192935.51500000001</v>
      </c>
    </row>
    <row r="4" spans="2:23" ht="18" customHeight="1" x14ac:dyDescent="0.2">
      <c r="B4" s="90"/>
      <c r="C4" s="93"/>
      <c r="D4" s="6" t="s">
        <v>17</v>
      </c>
      <c r="E4" s="5">
        <v>41543.044999999998</v>
      </c>
      <c r="F4" s="5">
        <v>54555.178999999996</v>
      </c>
      <c r="G4" s="5">
        <v>54574.260999999999</v>
      </c>
      <c r="H4" s="5">
        <v>67423.066999999995</v>
      </c>
      <c r="I4" s="5">
        <v>58930.707999999999</v>
      </c>
      <c r="J4" s="5">
        <v>65903.13</v>
      </c>
      <c r="K4" s="5">
        <v>60316.142</v>
      </c>
      <c r="L4" s="5">
        <v>68805.509000000005</v>
      </c>
      <c r="M4" s="5">
        <v>67621.111000000004</v>
      </c>
      <c r="N4" s="5">
        <v>68188.875</v>
      </c>
      <c r="O4" s="5">
        <v>157303.76999999999</v>
      </c>
      <c r="P4" s="5">
        <v>129630.46799999999</v>
      </c>
      <c r="Q4" s="5">
        <v>131360.68599999999</v>
      </c>
      <c r="U4" s="84"/>
      <c r="V4" s="84"/>
      <c r="W4" s="84"/>
    </row>
    <row r="5" spans="2:23" ht="18" customHeight="1" x14ac:dyDescent="0.2">
      <c r="B5" s="90"/>
      <c r="C5" s="93"/>
      <c r="D5" s="40" t="s">
        <v>18</v>
      </c>
      <c r="E5" s="39">
        <f>SUM(E3:E4)</f>
        <v>181723.80800000002</v>
      </c>
      <c r="F5" s="39">
        <f t="shared" ref="F5" si="0">SUM(F3:F4)</f>
        <v>207647.91899999999</v>
      </c>
      <c r="G5" s="39">
        <f t="shared" ref="G5" si="1">SUM(G3:G4)</f>
        <v>221908.62700000001</v>
      </c>
      <c r="H5" s="39">
        <f>SUM(H3:H4)</f>
        <v>255935.505</v>
      </c>
      <c r="I5" s="39">
        <f t="shared" ref="I5:J5" si="2">SUM(I3:I4)</f>
        <v>244144.071</v>
      </c>
      <c r="J5" s="39">
        <f t="shared" si="2"/>
        <v>262939.20999999996</v>
      </c>
      <c r="K5" s="39">
        <f t="shared" ref="K5:L5" si="3">SUM(K3:K4)</f>
        <v>274304.67700000003</v>
      </c>
      <c r="L5" s="39">
        <f t="shared" si="3"/>
        <v>296267.49200000003</v>
      </c>
      <c r="M5" s="39">
        <f t="shared" ref="M5:N5" si="4">SUM(M3:M4)</f>
        <v>305054.67800000001</v>
      </c>
      <c r="N5" s="39">
        <f t="shared" si="4"/>
        <v>287333.27</v>
      </c>
      <c r="O5" s="39">
        <f t="shared" ref="O5:P5" si="5">SUM(O3:O4)</f>
        <v>327081.65700000001</v>
      </c>
      <c r="P5" s="39">
        <f t="shared" si="5"/>
        <v>303412.63099999999</v>
      </c>
      <c r="Q5" s="39">
        <f t="shared" ref="Q5" si="6">SUM(Q3:Q4)</f>
        <v>324296.201</v>
      </c>
      <c r="U5" s="84"/>
      <c r="V5" s="84"/>
      <c r="W5" s="84"/>
    </row>
    <row r="6" spans="2:23" ht="18" customHeight="1" x14ac:dyDescent="0.2">
      <c r="B6" s="90"/>
      <c r="C6" s="91" t="s">
        <v>37</v>
      </c>
      <c r="D6" s="12" t="s">
        <v>69</v>
      </c>
      <c r="E6" s="5">
        <v>106187.526</v>
      </c>
      <c r="F6" s="5">
        <v>108477.69899999999</v>
      </c>
      <c r="G6" s="5">
        <v>118616.15</v>
      </c>
      <c r="H6" s="5">
        <v>133435.72399999999</v>
      </c>
      <c r="I6" s="5">
        <v>137883.21100000001</v>
      </c>
      <c r="J6" s="5">
        <v>147607.00599999999</v>
      </c>
      <c r="K6" s="5">
        <v>154742.122</v>
      </c>
      <c r="L6" s="5">
        <v>153294.802</v>
      </c>
      <c r="M6" s="5">
        <v>151229.11600000001</v>
      </c>
      <c r="N6" s="5">
        <v>140917.394</v>
      </c>
      <c r="O6" s="5">
        <v>118251.238</v>
      </c>
      <c r="P6" s="5">
        <v>128158.723</v>
      </c>
      <c r="Q6" s="5">
        <v>183459.41500000001</v>
      </c>
      <c r="U6" s="84"/>
      <c r="V6" s="84"/>
    </row>
    <row r="7" spans="2:23" ht="18" customHeight="1" x14ac:dyDescent="0.2">
      <c r="B7" s="90"/>
      <c r="C7" s="91"/>
      <c r="D7" s="6" t="s">
        <v>17</v>
      </c>
      <c r="E7" s="5">
        <v>37434.875</v>
      </c>
      <c r="F7" s="5">
        <v>45087.012000000002</v>
      </c>
      <c r="G7" s="5">
        <v>45514.923000000003</v>
      </c>
      <c r="H7" s="5">
        <v>59215.262000000002</v>
      </c>
      <c r="I7" s="5">
        <v>52174.432999999997</v>
      </c>
      <c r="J7" s="5">
        <v>61415.697999999997</v>
      </c>
      <c r="K7" s="5">
        <v>53417.59</v>
      </c>
      <c r="L7" s="5">
        <v>58534.853999999999</v>
      </c>
      <c r="M7" s="5">
        <v>55947.317999999999</v>
      </c>
      <c r="N7" s="5">
        <v>58739.205000000002</v>
      </c>
      <c r="O7" s="5">
        <v>120310.47</v>
      </c>
      <c r="P7" s="5">
        <v>107635.319</v>
      </c>
      <c r="Q7" s="5">
        <v>146074.75899999999</v>
      </c>
      <c r="U7" s="84"/>
      <c r="V7" s="84"/>
    </row>
    <row r="8" spans="2:23" ht="18" customHeight="1" x14ac:dyDescent="0.2">
      <c r="B8" s="91"/>
      <c r="C8" s="91"/>
      <c r="D8" s="41" t="s">
        <v>18</v>
      </c>
      <c r="E8" s="42">
        <f>SUM(E6:E7)</f>
        <v>143622.40100000001</v>
      </c>
      <c r="F8" s="42">
        <f t="shared" ref="F8" si="7">SUM(F6:F7)</f>
        <v>153564.71100000001</v>
      </c>
      <c r="G8" s="42">
        <f t="shared" ref="G8:H8" si="8">SUM(G6:G7)</f>
        <v>164131.073</v>
      </c>
      <c r="H8" s="42">
        <f t="shared" si="8"/>
        <v>192650.98599999998</v>
      </c>
      <c r="I8" s="42">
        <f t="shared" ref="I8:J8" si="9">SUM(I6:I7)</f>
        <v>190057.644</v>
      </c>
      <c r="J8" s="42">
        <f t="shared" si="9"/>
        <v>209022.704</v>
      </c>
      <c r="K8" s="42">
        <f t="shared" ref="K8:L8" si="10">SUM(K6:K7)</f>
        <v>208159.712</v>
      </c>
      <c r="L8" s="42">
        <f t="shared" si="10"/>
        <v>211829.65599999999</v>
      </c>
      <c r="M8" s="42">
        <f t="shared" ref="M8:N8" si="11">SUM(M6:M7)</f>
        <v>207176.43400000001</v>
      </c>
      <c r="N8" s="42">
        <f t="shared" si="11"/>
        <v>199656.59899999999</v>
      </c>
      <c r="O8" s="42">
        <f t="shared" ref="O8:P8" si="12">SUM(O6:O7)</f>
        <v>238561.70799999998</v>
      </c>
      <c r="P8" s="42">
        <f t="shared" si="12"/>
        <v>235794.04200000002</v>
      </c>
      <c r="Q8" s="42">
        <f t="shared" ref="Q8" si="13">SUM(Q6:Q7)</f>
        <v>329534.174</v>
      </c>
      <c r="U8" s="84"/>
      <c r="V8" s="84"/>
    </row>
    <row r="9" spans="2:23" ht="15" customHeight="1" x14ac:dyDescent="0.2">
      <c r="B9" s="66"/>
      <c r="U9" s="84"/>
      <c r="V9" s="84"/>
    </row>
    <row r="10" spans="2:23" x14ac:dyDescent="0.2">
      <c r="U10" s="84"/>
      <c r="V10" s="84"/>
    </row>
    <row r="11" spans="2:23" x14ac:dyDescent="0.2">
      <c r="C11" s="22"/>
      <c r="D11" s="22"/>
      <c r="P11" s="21" t="s">
        <v>42</v>
      </c>
      <c r="U11" s="84"/>
      <c r="V11" s="84"/>
    </row>
    <row r="12" spans="2:23" x14ac:dyDescent="0.2">
      <c r="C12" s="22"/>
      <c r="D12" s="22"/>
      <c r="U12" s="84"/>
      <c r="V12" s="84"/>
    </row>
    <row r="13" spans="2:23" x14ac:dyDescent="0.2">
      <c r="C13" s="22"/>
      <c r="D13" s="22"/>
      <c r="U13" s="84"/>
      <c r="V13" s="84"/>
    </row>
    <row r="14" spans="2:23" x14ac:dyDescent="0.2">
      <c r="C14" s="22"/>
      <c r="D14" s="22"/>
    </row>
    <row r="15" spans="2:23" x14ac:dyDescent="0.2">
      <c r="C15" s="22"/>
      <c r="D15" s="22"/>
      <c r="L15" s="18"/>
      <c r="M15" s="2"/>
      <c r="N15" s="2"/>
      <c r="O15" s="2"/>
    </row>
    <row r="16" spans="2:23" x14ac:dyDescent="0.2">
      <c r="C16" s="22"/>
      <c r="D16" s="22"/>
      <c r="L16" s="18"/>
      <c r="M16" s="2"/>
      <c r="N16" s="2"/>
      <c r="O16" s="2"/>
    </row>
    <row r="17" spans="3:18" x14ac:dyDescent="0.2">
      <c r="C17" s="22"/>
      <c r="D17" s="22"/>
      <c r="Q17" s="18"/>
      <c r="R17" s="18"/>
    </row>
    <row r="18" spans="3:18" x14ac:dyDescent="0.2">
      <c r="D18" s="22"/>
      <c r="Q18" s="18"/>
      <c r="R18" s="18"/>
    </row>
    <row r="19" spans="3:18" x14ac:dyDescent="0.2">
      <c r="D19" s="22"/>
      <c r="Q19" s="18"/>
      <c r="R19" s="18"/>
    </row>
    <row r="20" spans="3:18" x14ac:dyDescent="0.2">
      <c r="D20" s="23"/>
      <c r="Q20" s="18"/>
      <c r="R20" s="18"/>
    </row>
    <row r="21" spans="3:18" x14ac:dyDescent="0.2">
      <c r="Q21" s="18"/>
      <c r="R21" s="18"/>
    </row>
    <row r="22" spans="3:18" x14ac:dyDescent="0.2">
      <c r="Q22" s="18"/>
      <c r="R22" s="18"/>
    </row>
    <row r="23" spans="3:18" x14ac:dyDescent="0.2">
      <c r="Q23" s="18"/>
      <c r="R23" s="18"/>
    </row>
    <row r="24" spans="3:18" x14ac:dyDescent="0.2">
      <c r="Q24" s="18"/>
      <c r="R24" s="18"/>
    </row>
    <row r="25" spans="3:18" x14ac:dyDescent="0.2">
      <c r="Q25" s="18"/>
      <c r="R25" s="18"/>
    </row>
    <row r="26" spans="3:18" x14ac:dyDescent="0.2">
      <c r="Q26" s="18"/>
      <c r="R26" s="18"/>
    </row>
    <row r="36" spans="5:16" x14ac:dyDescent="0.2"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5:16" x14ac:dyDescent="0.2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</sheetData>
  <mergeCells count="3">
    <mergeCell ref="B3:B8"/>
    <mergeCell ref="C3:C5"/>
    <mergeCell ref="C6:C8"/>
  </mergeCells>
  <phoneticPr fontId="2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E5:F5 H5 I5:N5 O5:Q5" formulaRange="1"/>
    <ignoredError sqref="G5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Q192"/>
  <sheetViews>
    <sheetView showGridLines="0" zoomScaleNormal="100" workbookViewId="0"/>
  </sheetViews>
  <sheetFormatPr defaultRowHeight="12.75" x14ac:dyDescent="0.2"/>
  <cols>
    <col min="1" max="1" width="2.28515625" style="1" customWidth="1"/>
    <col min="2" max="2" width="34.5703125" style="1" customWidth="1"/>
    <col min="3" max="3" width="13.7109375" style="1" customWidth="1"/>
    <col min="4" max="4" width="12.7109375" style="1" customWidth="1"/>
    <col min="5" max="5" width="10.7109375" style="1" bestFit="1" customWidth="1"/>
    <col min="6" max="6" width="33.140625" style="1" customWidth="1"/>
    <col min="7" max="7" width="13.7109375" style="1" customWidth="1"/>
    <col min="8" max="8" width="12.7109375" style="1" customWidth="1"/>
    <col min="9" max="10" width="9.140625" style="1"/>
    <col min="11" max="11" width="12.85546875" style="1" bestFit="1" customWidth="1"/>
    <col min="12" max="12" width="12.42578125" style="1" customWidth="1"/>
    <col min="13" max="13" width="9.140625" style="1"/>
    <col min="14" max="14" width="11" style="1" bestFit="1" customWidth="1"/>
    <col min="15" max="16384" width="9.140625" style="1"/>
  </cols>
  <sheetData>
    <row r="1" spans="1:17" ht="20.100000000000001" customHeight="1" x14ac:dyDescent="0.2">
      <c r="B1" s="24" t="s">
        <v>45</v>
      </c>
    </row>
    <row r="2" spans="1:17" ht="20.100000000000001" customHeight="1" x14ac:dyDescent="0.2">
      <c r="B2" s="24">
        <v>2021</v>
      </c>
      <c r="F2" s="24">
        <v>2022</v>
      </c>
    </row>
    <row r="3" spans="1:17" ht="29.25" customHeight="1" x14ac:dyDescent="0.2">
      <c r="A3" s="26"/>
      <c r="B3" s="11"/>
      <c r="C3" s="25" t="s">
        <v>64</v>
      </c>
      <c r="D3" s="25" t="s">
        <v>43</v>
      </c>
      <c r="F3" s="11"/>
      <c r="G3" s="25" t="s">
        <v>64</v>
      </c>
      <c r="H3" s="25" t="s">
        <v>43</v>
      </c>
    </row>
    <row r="4" spans="1:17" ht="14.1" customHeight="1" x14ac:dyDescent="0.2">
      <c r="B4" s="85" t="s">
        <v>88</v>
      </c>
      <c r="C4" s="5">
        <v>73246.459000000003</v>
      </c>
      <c r="D4" s="5">
        <v>53994.786</v>
      </c>
      <c r="F4" s="85" t="s">
        <v>88</v>
      </c>
      <c r="G4" s="5">
        <v>67105.195000000007</v>
      </c>
      <c r="H4" s="5">
        <v>63954.732000000004</v>
      </c>
      <c r="N4" s="18"/>
      <c r="O4" s="18"/>
    </row>
    <row r="5" spans="1:17" ht="14.1" customHeight="1" x14ac:dyDescent="0.2">
      <c r="B5" s="86" t="s">
        <v>29</v>
      </c>
      <c r="C5" s="46">
        <v>31449.615000000002</v>
      </c>
      <c r="D5" s="46">
        <v>32668.404999999999</v>
      </c>
      <c r="F5" s="86" t="s">
        <v>29</v>
      </c>
      <c r="G5" s="46">
        <v>35458.534</v>
      </c>
      <c r="H5" s="46">
        <v>45839.097000000002</v>
      </c>
      <c r="N5" s="18"/>
      <c r="O5" s="18"/>
      <c r="Q5" s="18"/>
    </row>
    <row r="6" spans="1:17" ht="14.1" customHeight="1" x14ac:dyDescent="0.2">
      <c r="B6" s="85" t="s">
        <v>24</v>
      </c>
      <c r="C6" s="5">
        <v>32460.618999999999</v>
      </c>
      <c r="D6" s="5">
        <v>22767.55</v>
      </c>
      <c r="F6" s="85" t="s">
        <v>24</v>
      </c>
      <c r="G6" s="5">
        <v>38803.855000000003</v>
      </c>
      <c r="H6" s="5">
        <v>37808.760999999999</v>
      </c>
      <c r="N6" s="18"/>
      <c r="O6" s="18"/>
      <c r="Q6" s="18"/>
    </row>
    <row r="7" spans="1:17" ht="14.1" customHeight="1" x14ac:dyDescent="0.2">
      <c r="B7" s="86" t="s">
        <v>19</v>
      </c>
      <c r="C7" s="46">
        <v>29869.829000000002</v>
      </c>
      <c r="D7" s="46">
        <v>20040.121999999999</v>
      </c>
      <c r="F7" s="86" t="s">
        <v>19</v>
      </c>
      <c r="G7" s="46">
        <v>39265.099000000002</v>
      </c>
      <c r="H7" s="46">
        <v>30902.063999999998</v>
      </c>
      <c r="N7" s="18"/>
      <c r="O7" s="18"/>
      <c r="Q7" s="18"/>
    </row>
    <row r="8" spans="1:17" ht="14.1" customHeight="1" x14ac:dyDescent="0.2">
      <c r="B8" s="85" t="s">
        <v>30</v>
      </c>
      <c r="C8" s="5">
        <v>26337.222000000002</v>
      </c>
      <c r="D8" s="5">
        <v>19674.552</v>
      </c>
      <c r="F8" s="85" t="s">
        <v>30</v>
      </c>
      <c r="G8" s="5">
        <v>22944.531999999999</v>
      </c>
      <c r="H8" s="5">
        <v>21623.643</v>
      </c>
      <c r="N8" s="18"/>
      <c r="O8" s="18"/>
      <c r="Q8" s="18"/>
    </row>
    <row r="9" spans="1:17" ht="14.1" customHeight="1" x14ac:dyDescent="0.2">
      <c r="B9" s="86" t="s">
        <v>20</v>
      </c>
      <c r="C9" s="46">
        <v>16231.249</v>
      </c>
      <c r="D9" s="46">
        <v>13270.833000000001</v>
      </c>
      <c r="F9" s="86" t="s">
        <v>20</v>
      </c>
      <c r="G9" s="46">
        <v>14630.77</v>
      </c>
      <c r="H9" s="46">
        <v>15855.695</v>
      </c>
      <c r="N9" s="18"/>
      <c r="O9" s="18"/>
      <c r="Q9" s="18"/>
    </row>
    <row r="10" spans="1:17" ht="14.1" customHeight="1" x14ac:dyDescent="0.2">
      <c r="B10" s="85" t="s">
        <v>44</v>
      </c>
      <c r="C10" s="5">
        <v>18337.293000000001</v>
      </c>
      <c r="D10" s="5">
        <v>13015.129000000001</v>
      </c>
      <c r="F10" s="85" t="s">
        <v>31</v>
      </c>
      <c r="G10" s="5">
        <v>12483.192999999999</v>
      </c>
      <c r="H10" s="5">
        <v>15156.960999999999</v>
      </c>
      <c r="N10" s="18"/>
      <c r="O10" s="18"/>
      <c r="Q10" s="18"/>
    </row>
    <row r="11" spans="1:17" ht="14.1" customHeight="1" x14ac:dyDescent="0.2">
      <c r="B11" s="86" t="s">
        <v>26</v>
      </c>
      <c r="C11" s="46">
        <v>12717.828</v>
      </c>
      <c r="D11" s="46">
        <v>9243.8790000000008</v>
      </c>
      <c r="F11" s="86" t="s">
        <v>44</v>
      </c>
      <c r="G11" s="46">
        <v>15881.349</v>
      </c>
      <c r="H11" s="46">
        <v>14868.647999999999</v>
      </c>
      <c r="N11" s="18"/>
      <c r="O11" s="18"/>
      <c r="Q11" s="18"/>
    </row>
    <row r="12" spans="1:17" ht="14.1" customHeight="1" x14ac:dyDescent="0.2">
      <c r="B12" s="85" t="s">
        <v>32</v>
      </c>
      <c r="C12" s="5">
        <v>10394.732</v>
      </c>
      <c r="D12" s="5">
        <v>7911.31</v>
      </c>
      <c r="F12" s="85" t="s">
        <v>26</v>
      </c>
      <c r="G12" s="5">
        <v>13688.349</v>
      </c>
      <c r="H12" s="5">
        <v>12660.902</v>
      </c>
      <c r="N12" s="18"/>
      <c r="O12" s="18"/>
      <c r="Q12" s="18"/>
    </row>
    <row r="13" spans="1:17" ht="14.1" customHeight="1" x14ac:dyDescent="0.2">
      <c r="B13" s="86" t="s">
        <v>31</v>
      </c>
      <c r="C13" s="46">
        <v>9442.1849999999995</v>
      </c>
      <c r="D13" s="46">
        <v>7758.5429999999997</v>
      </c>
      <c r="F13" s="86" t="s">
        <v>32</v>
      </c>
      <c r="G13" s="46">
        <v>10901.502</v>
      </c>
      <c r="H13" s="46">
        <v>9865.74</v>
      </c>
      <c r="N13" s="18"/>
      <c r="O13" s="18"/>
      <c r="Q13" s="18"/>
    </row>
    <row r="14" spans="1:17" ht="14.1" customHeight="1" x14ac:dyDescent="0.2">
      <c r="B14" s="85" t="s">
        <v>65</v>
      </c>
      <c r="C14" s="5">
        <v>7327.424</v>
      </c>
      <c r="D14" s="5">
        <v>6090.1220000000003</v>
      </c>
      <c r="F14" s="85" t="s">
        <v>56</v>
      </c>
      <c r="G14" s="5">
        <v>2730.0250000000001</v>
      </c>
      <c r="H14" s="5">
        <v>5880.5529999999999</v>
      </c>
      <c r="N14" s="18"/>
      <c r="O14" s="18"/>
      <c r="Q14" s="18"/>
    </row>
    <row r="15" spans="1:17" ht="14.1" customHeight="1" x14ac:dyDescent="0.2">
      <c r="B15" s="86" t="s">
        <v>28</v>
      </c>
      <c r="C15" s="46">
        <v>4453.9449999999997</v>
      </c>
      <c r="D15" s="55">
        <v>3592.6410000000001</v>
      </c>
      <c r="F15" s="86" t="s">
        <v>96</v>
      </c>
      <c r="G15" s="46">
        <v>3467.1990000000001</v>
      </c>
      <c r="H15" s="55">
        <v>5802.7060000000001</v>
      </c>
      <c r="N15" s="18"/>
      <c r="O15" s="18"/>
      <c r="Q15" s="18"/>
    </row>
    <row r="16" spans="1:17" ht="14.1" customHeight="1" x14ac:dyDescent="0.2">
      <c r="B16" s="85" t="s">
        <v>27</v>
      </c>
      <c r="C16" s="5">
        <v>3996.6759999999999</v>
      </c>
      <c r="D16" s="5">
        <v>3229.011</v>
      </c>
      <c r="F16" s="85" t="s">
        <v>28</v>
      </c>
      <c r="G16" s="5">
        <v>4531.2150000000001</v>
      </c>
      <c r="H16" s="5">
        <v>4583.6409999999996</v>
      </c>
      <c r="N16" s="18"/>
      <c r="O16" s="18"/>
      <c r="Q16" s="18"/>
    </row>
    <row r="17" spans="1:17" ht="14.1" customHeight="1" x14ac:dyDescent="0.2">
      <c r="B17" s="86" t="s">
        <v>72</v>
      </c>
      <c r="C17" s="46">
        <v>3235.1660000000002</v>
      </c>
      <c r="D17" s="46">
        <v>2936.2170000000001</v>
      </c>
      <c r="F17" s="86" t="s">
        <v>27</v>
      </c>
      <c r="G17" s="46">
        <v>4395.5510000000004</v>
      </c>
      <c r="H17" s="46">
        <v>4572.326</v>
      </c>
      <c r="K17" s="84"/>
      <c r="L17" s="84"/>
      <c r="N17" s="18"/>
      <c r="O17" s="18"/>
      <c r="Q17" s="18"/>
    </row>
    <row r="18" spans="1:17" ht="14.1" customHeight="1" x14ac:dyDescent="0.2">
      <c r="B18" s="85" t="s">
        <v>25</v>
      </c>
      <c r="C18" s="5">
        <v>2630.5830000000001</v>
      </c>
      <c r="D18" s="5">
        <v>2079.3530000000001</v>
      </c>
      <c r="F18" s="85" t="s">
        <v>84</v>
      </c>
      <c r="G18" s="5">
        <v>3993.6</v>
      </c>
      <c r="H18" s="5">
        <v>4415.2610000000004</v>
      </c>
      <c r="N18" s="18"/>
      <c r="O18" s="18"/>
      <c r="Q18" s="18"/>
    </row>
    <row r="19" spans="1:17" ht="14.1" customHeight="1" x14ac:dyDescent="0.2">
      <c r="B19" s="86" t="s">
        <v>36</v>
      </c>
      <c r="C19" s="46">
        <v>2520.451</v>
      </c>
      <c r="D19" s="46">
        <v>1898.33</v>
      </c>
      <c r="F19" s="86" t="s">
        <v>65</v>
      </c>
      <c r="G19" s="46">
        <v>2982.5639999999999</v>
      </c>
      <c r="H19" s="46">
        <v>4363.7110000000002</v>
      </c>
      <c r="N19" s="18"/>
      <c r="O19" s="18"/>
    </row>
    <row r="20" spans="1:17" ht="14.1" customHeight="1" x14ac:dyDescent="0.2">
      <c r="B20" s="85" t="s">
        <v>77</v>
      </c>
      <c r="C20" s="13">
        <v>2224.154</v>
      </c>
      <c r="D20" s="13">
        <v>1598.8789999999999</v>
      </c>
      <c r="F20" s="85" t="s">
        <v>25</v>
      </c>
      <c r="G20" s="13">
        <v>3400.605</v>
      </c>
      <c r="H20" s="13">
        <v>3274.2460000000001</v>
      </c>
      <c r="N20" s="18"/>
      <c r="O20" s="18"/>
      <c r="Q20" s="18"/>
    </row>
    <row r="21" spans="1:17" ht="14.1" customHeight="1" x14ac:dyDescent="0.2">
      <c r="B21" s="86" t="s">
        <v>22</v>
      </c>
      <c r="C21" s="46">
        <v>1992.375</v>
      </c>
      <c r="D21" s="46">
        <v>1414.751</v>
      </c>
      <c r="F21" s="86" t="s">
        <v>72</v>
      </c>
      <c r="G21" s="46">
        <v>3101.402</v>
      </c>
      <c r="H21" s="46">
        <v>3167.96</v>
      </c>
      <c r="N21" s="18"/>
      <c r="O21" s="18"/>
      <c r="Q21" s="18"/>
    </row>
    <row r="22" spans="1:17" ht="14.1" customHeight="1" x14ac:dyDescent="0.2">
      <c r="B22" s="85" t="s">
        <v>84</v>
      </c>
      <c r="C22" s="5">
        <v>1708.8</v>
      </c>
      <c r="D22" s="5">
        <v>1373.5920000000001</v>
      </c>
      <c r="F22" s="85" t="s">
        <v>36</v>
      </c>
      <c r="G22" s="5">
        <v>3183.2950000000001</v>
      </c>
      <c r="H22" s="5">
        <v>3081.45</v>
      </c>
      <c r="N22" s="18"/>
      <c r="O22" s="18"/>
      <c r="Q22" s="18"/>
    </row>
    <row r="23" spans="1:17" ht="14.1" customHeight="1" x14ac:dyDescent="0.2">
      <c r="B23" s="87" t="s">
        <v>86</v>
      </c>
      <c r="C23" s="63">
        <v>1026.24</v>
      </c>
      <c r="D23" s="63">
        <v>953.24</v>
      </c>
      <c r="F23" s="87" t="s">
        <v>94</v>
      </c>
      <c r="G23" s="63">
        <v>3185.9720000000002</v>
      </c>
      <c r="H23" s="63">
        <v>2810.5610000000001</v>
      </c>
      <c r="N23" s="18"/>
      <c r="O23" s="18"/>
      <c r="Q23" s="18"/>
    </row>
    <row r="24" spans="1:17" ht="14.1" customHeight="1" x14ac:dyDescent="0.2">
      <c r="B24" s="85" t="s">
        <v>66</v>
      </c>
      <c r="C24" s="13">
        <f>C25-SUM(C4:C23)</f>
        <v>11809.786000000022</v>
      </c>
      <c r="D24" s="13">
        <f t="shared" ref="D24" si="0">D25-SUM(D4:D23)</f>
        <v>10282.796999999933</v>
      </c>
      <c r="F24" s="85" t="s">
        <v>66</v>
      </c>
      <c r="G24" s="13">
        <f>G25-SUM(G4:G23)</f>
        <v>18162.395000000019</v>
      </c>
      <c r="H24" s="13">
        <f t="shared" ref="H24" si="1">H25-SUM(H4:H23)</f>
        <v>19045.516000000061</v>
      </c>
      <c r="N24" s="18"/>
      <c r="O24" s="18"/>
      <c r="Q24" s="18"/>
    </row>
    <row r="25" spans="1:17" ht="19.5" customHeight="1" x14ac:dyDescent="0.2">
      <c r="B25" s="88" t="s">
        <v>21</v>
      </c>
      <c r="C25" s="73">
        <v>303412.63099999999</v>
      </c>
      <c r="D25" s="73">
        <v>235794.04199999996</v>
      </c>
      <c r="F25" s="88" t="s">
        <v>21</v>
      </c>
      <c r="G25" s="73">
        <v>324296.201</v>
      </c>
      <c r="H25" s="73">
        <v>329534.17400000012</v>
      </c>
      <c r="J25" s="2"/>
      <c r="K25" s="2"/>
      <c r="Q25" s="18"/>
    </row>
    <row r="26" spans="1:17" ht="20.25" customHeight="1" x14ac:dyDescent="0.2">
      <c r="G26" s="2"/>
      <c r="H26" s="2"/>
      <c r="J26" s="2"/>
      <c r="K26" s="2"/>
      <c r="N26" s="18"/>
      <c r="O26" s="18"/>
      <c r="Q26" s="18"/>
    </row>
    <row r="27" spans="1:17" ht="20.100000000000001" customHeight="1" x14ac:dyDescent="0.2">
      <c r="B27" s="24" t="s">
        <v>63</v>
      </c>
      <c r="G27" s="2"/>
      <c r="H27" s="27" t="s">
        <v>42</v>
      </c>
      <c r="J27" s="2"/>
      <c r="K27" s="2"/>
      <c r="N27" s="18"/>
      <c r="O27" s="18"/>
      <c r="Q27" s="18"/>
    </row>
    <row r="28" spans="1:17" ht="20.100000000000001" customHeight="1" x14ac:dyDescent="0.2">
      <c r="B28" s="24">
        <v>2021</v>
      </c>
      <c r="F28" s="24">
        <v>2021</v>
      </c>
      <c r="J28" s="2"/>
      <c r="K28" s="2"/>
      <c r="N28" s="18"/>
      <c r="O28" s="18"/>
      <c r="Q28" s="18"/>
    </row>
    <row r="29" spans="1:17" ht="29.25" customHeight="1" x14ac:dyDescent="0.2">
      <c r="A29" s="26"/>
      <c r="B29" s="11"/>
      <c r="C29" s="25" t="s">
        <v>64</v>
      </c>
      <c r="D29" s="25" t="s">
        <v>43</v>
      </c>
      <c r="E29" s="18"/>
      <c r="F29" s="11"/>
      <c r="G29" s="25" t="s">
        <v>64</v>
      </c>
      <c r="H29" s="25" t="s">
        <v>43</v>
      </c>
      <c r="N29" s="18"/>
      <c r="O29" s="18"/>
      <c r="Q29" s="18"/>
    </row>
    <row r="30" spans="1:17" ht="14.1" customHeight="1" x14ac:dyDescent="0.2">
      <c r="B30" s="85" t="s">
        <v>19</v>
      </c>
      <c r="C30" s="5">
        <v>27115.256000000001</v>
      </c>
      <c r="D30" s="5">
        <v>18727.614000000001</v>
      </c>
      <c r="E30" s="18"/>
      <c r="F30" s="85" t="s">
        <v>19</v>
      </c>
      <c r="G30" s="5">
        <v>24619.141</v>
      </c>
      <c r="H30" s="5">
        <v>22233.05</v>
      </c>
      <c r="N30" s="18"/>
      <c r="O30" s="18"/>
      <c r="Q30" s="18"/>
    </row>
    <row r="31" spans="1:17" ht="14.1" customHeight="1" x14ac:dyDescent="0.2">
      <c r="B31" s="86" t="s">
        <v>75</v>
      </c>
      <c r="C31" s="46">
        <v>4613.7380000000003</v>
      </c>
      <c r="D31" s="46">
        <v>3084.9079999999999</v>
      </c>
      <c r="E31" s="18"/>
      <c r="F31" s="86" t="s">
        <v>89</v>
      </c>
      <c r="G31" s="46">
        <v>3293.498</v>
      </c>
      <c r="H31" s="46">
        <v>5068.723</v>
      </c>
      <c r="N31" s="18"/>
      <c r="O31" s="18"/>
      <c r="Q31" s="18"/>
    </row>
    <row r="32" spans="1:17" ht="14.1" customHeight="1" x14ac:dyDescent="0.2">
      <c r="B32" s="85" t="s">
        <v>44</v>
      </c>
      <c r="C32" s="5">
        <v>2779.1379999999999</v>
      </c>
      <c r="D32" s="5">
        <v>2856.422</v>
      </c>
      <c r="E32" s="18"/>
      <c r="F32" s="85" t="s">
        <v>44</v>
      </c>
      <c r="G32" s="5">
        <v>2864.962</v>
      </c>
      <c r="H32" s="5">
        <v>3767.8789999999999</v>
      </c>
      <c r="N32" s="18"/>
      <c r="O32" s="18"/>
      <c r="Q32" s="18"/>
    </row>
    <row r="33" spans="2:17" ht="14.1" customHeight="1" x14ac:dyDescent="0.2">
      <c r="B33" s="86" t="s">
        <v>89</v>
      </c>
      <c r="C33" s="46">
        <v>1788.48</v>
      </c>
      <c r="D33" s="46">
        <v>1691.7070000000001</v>
      </c>
      <c r="E33" s="18"/>
      <c r="F33" s="86" t="s">
        <v>82</v>
      </c>
      <c r="G33" s="46">
        <v>1874.566</v>
      </c>
      <c r="H33" s="46">
        <v>2081.6370000000002</v>
      </c>
      <c r="N33" s="18"/>
      <c r="O33" s="18"/>
      <c r="Q33" s="18"/>
    </row>
    <row r="34" spans="2:17" ht="14.1" customHeight="1" x14ac:dyDescent="0.2">
      <c r="B34" s="85" t="s">
        <v>90</v>
      </c>
      <c r="C34" s="5">
        <v>1012.01</v>
      </c>
      <c r="D34" s="5">
        <v>789.38099999999997</v>
      </c>
      <c r="E34" s="18"/>
      <c r="F34" s="85" t="s">
        <v>24</v>
      </c>
      <c r="G34" s="5">
        <v>631.96</v>
      </c>
      <c r="H34" s="5">
        <v>1010.532</v>
      </c>
      <c r="N34" s="18"/>
      <c r="O34" s="18"/>
      <c r="Q34" s="18"/>
    </row>
    <row r="35" spans="2:17" ht="14.1" customHeight="1" x14ac:dyDescent="0.2">
      <c r="B35" s="86" t="s">
        <v>24</v>
      </c>
      <c r="C35" s="46">
        <v>742.43</v>
      </c>
      <c r="D35" s="46">
        <v>768.49599999999998</v>
      </c>
      <c r="E35" s="18"/>
      <c r="F35" s="86" t="s">
        <v>83</v>
      </c>
      <c r="G35" s="46">
        <v>335.28</v>
      </c>
      <c r="H35" s="46">
        <v>399.59500000000003</v>
      </c>
      <c r="N35" s="18"/>
      <c r="O35" s="18"/>
      <c r="Q35" s="18"/>
    </row>
    <row r="36" spans="2:17" ht="14.1" customHeight="1" x14ac:dyDescent="0.2">
      <c r="B36" s="85" t="s">
        <v>82</v>
      </c>
      <c r="C36" s="5">
        <v>1077.9659999999999</v>
      </c>
      <c r="D36" s="5">
        <v>725.37400000000002</v>
      </c>
      <c r="E36" s="18"/>
      <c r="F36" s="85" t="s">
        <v>95</v>
      </c>
      <c r="G36" s="5">
        <v>324</v>
      </c>
      <c r="H36" s="5">
        <v>175.95699999999999</v>
      </c>
      <c r="K36" s="84"/>
      <c r="L36" s="84"/>
      <c r="N36" s="18"/>
      <c r="O36" s="18"/>
      <c r="Q36" s="18"/>
    </row>
    <row r="37" spans="2:17" ht="14.1" customHeight="1" x14ac:dyDescent="0.2">
      <c r="B37" s="86" t="s">
        <v>87</v>
      </c>
      <c r="C37" s="46">
        <v>515.96100000000001</v>
      </c>
      <c r="D37" s="46">
        <v>232.261</v>
      </c>
      <c r="E37" s="18"/>
      <c r="F37" s="86" t="s">
        <v>20</v>
      </c>
      <c r="G37" s="46">
        <v>92.028999999999996</v>
      </c>
      <c r="H37" s="46">
        <v>151.16200000000001</v>
      </c>
      <c r="N37" s="18"/>
      <c r="O37" s="18"/>
      <c r="Q37" s="18"/>
    </row>
    <row r="38" spans="2:17" ht="14.1" customHeight="1" x14ac:dyDescent="0.2">
      <c r="B38" s="85" t="s">
        <v>66</v>
      </c>
      <c r="C38" s="5">
        <f>C39-SUM(C30:C37)</f>
        <v>621.11599999998725</v>
      </c>
      <c r="D38" s="5">
        <f>D39-SUM(D30:D37)</f>
        <v>520.78600000000006</v>
      </c>
      <c r="E38" s="18"/>
      <c r="F38" s="85" t="s">
        <v>66</v>
      </c>
      <c r="G38" s="5">
        <f>G39-SUM(G30:G37)</f>
        <v>264.81999999999243</v>
      </c>
      <c r="H38" s="5">
        <f>H39-SUM(H30:H37)</f>
        <v>232.15199999999459</v>
      </c>
      <c r="N38" s="18"/>
      <c r="O38" s="18"/>
      <c r="Q38" s="18"/>
    </row>
    <row r="39" spans="2:17" ht="19.5" customHeight="1" x14ac:dyDescent="0.2">
      <c r="B39" s="88" t="s">
        <v>21</v>
      </c>
      <c r="C39" s="73">
        <v>40266.095000000001</v>
      </c>
      <c r="D39" s="73">
        <v>29396.948999999997</v>
      </c>
      <c r="E39" s="18"/>
      <c r="F39" s="88" t="s">
        <v>21</v>
      </c>
      <c r="G39" s="73">
        <v>34300.255999999994</v>
      </c>
      <c r="H39" s="73">
        <v>35120.686999999998</v>
      </c>
      <c r="N39" s="18"/>
      <c r="O39" s="18"/>
      <c r="Q39" s="18"/>
    </row>
    <row r="40" spans="2:17" x14ac:dyDescent="0.2">
      <c r="C40" s="2"/>
      <c r="G40" s="2"/>
      <c r="N40" s="18"/>
      <c r="O40" s="18"/>
      <c r="Q40" s="18"/>
    </row>
    <row r="41" spans="2:17" x14ac:dyDescent="0.2">
      <c r="N41" s="18"/>
      <c r="O41" s="18"/>
      <c r="Q41" s="18"/>
    </row>
    <row r="42" spans="2:17" x14ac:dyDescent="0.2">
      <c r="N42" s="18"/>
      <c r="O42" s="18"/>
      <c r="Q42" s="18"/>
    </row>
    <row r="43" spans="2:17" x14ac:dyDescent="0.2">
      <c r="N43" s="18"/>
      <c r="O43" s="18"/>
      <c r="Q43" s="18"/>
    </row>
    <row r="44" spans="2:17" x14ac:dyDescent="0.2">
      <c r="N44" s="18"/>
      <c r="O44" s="18"/>
      <c r="Q44" s="18"/>
    </row>
    <row r="45" spans="2:17" x14ac:dyDescent="0.2">
      <c r="C45" s="18"/>
      <c r="D45" s="18"/>
      <c r="N45" s="18"/>
      <c r="O45" s="18"/>
      <c r="Q45" s="18"/>
    </row>
    <row r="46" spans="2:17" x14ac:dyDescent="0.2">
      <c r="C46" s="18"/>
      <c r="D46" s="18"/>
      <c r="G46" s="18"/>
      <c r="H46" s="18"/>
      <c r="N46" s="18"/>
      <c r="O46" s="18"/>
      <c r="Q46" s="18"/>
    </row>
    <row r="47" spans="2:17" x14ac:dyDescent="0.2">
      <c r="C47" s="18"/>
      <c r="D47" s="18"/>
      <c r="G47" s="18"/>
      <c r="H47" s="18"/>
      <c r="N47" s="18"/>
      <c r="O47" s="18"/>
      <c r="Q47" s="18"/>
    </row>
    <row r="48" spans="2:17" x14ac:dyDescent="0.2">
      <c r="C48" s="18"/>
      <c r="D48" s="18"/>
      <c r="G48" s="18"/>
      <c r="H48" s="18"/>
      <c r="N48" s="18"/>
      <c r="O48" s="18"/>
      <c r="Q48" s="18"/>
    </row>
    <row r="49" spans="3:17" x14ac:dyDescent="0.2">
      <c r="C49" s="18"/>
      <c r="D49" s="18"/>
      <c r="G49" s="18"/>
      <c r="H49" s="18"/>
      <c r="N49" s="18"/>
      <c r="O49" s="18"/>
      <c r="Q49" s="18"/>
    </row>
    <row r="50" spans="3:17" x14ac:dyDescent="0.2">
      <c r="C50" s="18"/>
      <c r="D50" s="18"/>
      <c r="G50" s="18"/>
      <c r="H50" s="18"/>
      <c r="N50" s="18"/>
      <c r="O50" s="18"/>
      <c r="Q50" s="18"/>
    </row>
    <row r="51" spans="3:17" x14ac:dyDescent="0.2">
      <c r="C51" s="18"/>
      <c r="D51" s="18"/>
      <c r="G51" s="18"/>
      <c r="H51" s="18"/>
      <c r="N51" s="18"/>
      <c r="O51" s="18"/>
      <c r="Q51" s="18"/>
    </row>
    <row r="52" spans="3:17" x14ac:dyDescent="0.2">
      <c r="C52" s="18"/>
      <c r="D52" s="18"/>
      <c r="G52" s="18"/>
      <c r="H52" s="18"/>
      <c r="N52" s="18"/>
      <c r="O52" s="18"/>
      <c r="Q52" s="18"/>
    </row>
    <row r="53" spans="3:17" x14ac:dyDescent="0.2">
      <c r="C53" s="18"/>
      <c r="D53" s="18"/>
      <c r="G53" s="18"/>
      <c r="H53" s="18"/>
      <c r="N53" s="18"/>
      <c r="O53" s="18"/>
      <c r="Q53" s="18"/>
    </row>
    <row r="54" spans="3:17" x14ac:dyDescent="0.2">
      <c r="C54" s="18"/>
      <c r="D54" s="18"/>
      <c r="G54" s="18"/>
      <c r="H54" s="18"/>
      <c r="N54" s="18"/>
      <c r="O54" s="18"/>
      <c r="Q54" s="18"/>
    </row>
    <row r="55" spans="3:17" x14ac:dyDescent="0.2">
      <c r="C55" s="18"/>
      <c r="D55" s="18"/>
      <c r="G55" s="18"/>
      <c r="H55" s="18"/>
      <c r="N55" s="18"/>
      <c r="O55" s="18"/>
      <c r="Q55" s="18"/>
    </row>
    <row r="56" spans="3:17" x14ac:dyDescent="0.2">
      <c r="C56" s="18"/>
      <c r="D56" s="18"/>
      <c r="G56" s="18"/>
      <c r="H56" s="18"/>
      <c r="N56" s="18"/>
      <c r="O56" s="18"/>
      <c r="Q56" s="18"/>
    </row>
    <row r="57" spans="3:17" x14ac:dyDescent="0.2">
      <c r="C57" s="18"/>
      <c r="D57" s="18"/>
      <c r="G57" s="18"/>
      <c r="H57" s="18"/>
      <c r="N57" s="18"/>
      <c r="O57" s="18"/>
      <c r="Q57" s="18"/>
    </row>
    <row r="58" spans="3:17" x14ac:dyDescent="0.2">
      <c r="C58" s="18"/>
      <c r="D58" s="18"/>
      <c r="G58" s="18"/>
      <c r="H58" s="18"/>
      <c r="N58" s="18"/>
      <c r="O58" s="18"/>
      <c r="Q58" s="18"/>
    </row>
    <row r="59" spans="3:17" x14ac:dyDescent="0.2">
      <c r="C59" s="18"/>
      <c r="D59" s="18"/>
      <c r="G59" s="18"/>
      <c r="H59" s="18"/>
      <c r="N59" s="18"/>
      <c r="O59" s="18"/>
      <c r="Q59" s="18"/>
    </row>
    <row r="60" spans="3:17" x14ac:dyDescent="0.2">
      <c r="C60" s="18"/>
      <c r="D60" s="18"/>
      <c r="G60" s="18"/>
      <c r="H60" s="18"/>
      <c r="N60" s="18"/>
      <c r="O60" s="18"/>
      <c r="Q60" s="18"/>
    </row>
    <row r="61" spans="3:17" x14ac:dyDescent="0.2">
      <c r="C61" s="18"/>
      <c r="D61" s="18"/>
      <c r="G61" s="18"/>
      <c r="H61" s="18"/>
      <c r="N61" s="18"/>
      <c r="O61" s="18"/>
      <c r="Q61" s="18"/>
    </row>
    <row r="62" spans="3:17" x14ac:dyDescent="0.2">
      <c r="C62" s="18"/>
      <c r="D62" s="18"/>
      <c r="G62" s="18"/>
      <c r="H62" s="18"/>
      <c r="N62" s="18"/>
      <c r="O62" s="18"/>
      <c r="Q62" s="18"/>
    </row>
    <row r="63" spans="3:17" x14ac:dyDescent="0.2">
      <c r="C63" s="18"/>
      <c r="D63" s="18"/>
      <c r="G63" s="18"/>
      <c r="H63" s="18"/>
      <c r="N63" s="18"/>
      <c r="O63" s="18"/>
      <c r="Q63" s="18"/>
    </row>
    <row r="64" spans="3:17" x14ac:dyDescent="0.2">
      <c r="C64" s="18"/>
      <c r="D64" s="18"/>
      <c r="G64" s="18"/>
      <c r="H64" s="18"/>
      <c r="N64" s="18"/>
      <c r="O64" s="18"/>
      <c r="Q64" s="18"/>
    </row>
    <row r="65" spans="3:17" x14ac:dyDescent="0.2">
      <c r="C65" s="18"/>
      <c r="D65" s="18"/>
      <c r="G65" s="18"/>
      <c r="H65" s="18"/>
      <c r="N65" s="18"/>
      <c r="O65" s="18"/>
      <c r="Q65" s="18"/>
    </row>
    <row r="66" spans="3:17" x14ac:dyDescent="0.2">
      <c r="C66" s="18"/>
      <c r="D66" s="18"/>
      <c r="G66" s="18"/>
      <c r="H66" s="18"/>
      <c r="N66" s="18"/>
      <c r="O66" s="18"/>
      <c r="Q66" s="18"/>
    </row>
    <row r="67" spans="3:17" x14ac:dyDescent="0.2">
      <c r="C67" s="18"/>
      <c r="D67" s="18"/>
      <c r="G67" s="18"/>
      <c r="H67" s="18"/>
      <c r="N67" s="18"/>
      <c r="O67" s="18"/>
      <c r="Q67" s="18"/>
    </row>
    <row r="68" spans="3:17" x14ac:dyDescent="0.2">
      <c r="C68" s="18"/>
      <c r="D68" s="18"/>
      <c r="G68" s="18"/>
      <c r="H68" s="18"/>
      <c r="N68" s="18"/>
      <c r="O68" s="18"/>
      <c r="Q68" s="18"/>
    </row>
    <row r="69" spans="3:17" x14ac:dyDescent="0.2">
      <c r="C69" s="18"/>
      <c r="D69" s="18"/>
      <c r="G69" s="18"/>
      <c r="H69" s="18"/>
      <c r="N69" s="18"/>
      <c r="O69" s="18"/>
      <c r="Q69" s="18"/>
    </row>
    <row r="70" spans="3:17" x14ac:dyDescent="0.2">
      <c r="C70" s="18"/>
      <c r="D70" s="18"/>
      <c r="G70" s="18"/>
      <c r="H70" s="18"/>
      <c r="N70" s="18"/>
      <c r="O70" s="18"/>
      <c r="Q70" s="18"/>
    </row>
    <row r="71" spans="3:17" x14ac:dyDescent="0.2">
      <c r="C71" s="18"/>
      <c r="D71" s="18"/>
      <c r="G71" s="18"/>
      <c r="H71" s="18"/>
      <c r="N71" s="18"/>
      <c r="O71" s="18"/>
      <c r="Q71" s="18"/>
    </row>
    <row r="72" spans="3:17" x14ac:dyDescent="0.2">
      <c r="C72" s="18"/>
      <c r="D72" s="18"/>
      <c r="G72" s="18"/>
      <c r="H72" s="18"/>
      <c r="N72" s="18"/>
      <c r="O72" s="18"/>
      <c r="Q72" s="18"/>
    </row>
    <row r="73" spans="3:17" x14ac:dyDescent="0.2">
      <c r="C73" s="18"/>
      <c r="D73" s="18"/>
      <c r="G73" s="18"/>
      <c r="H73" s="18"/>
      <c r="N73" s="18"/>
      <c r="O73" s="18"/>
      <c r="Q73" s="18"/>
    </row>
    <row r="74" spans="3:17" x14ac:dyDescent="0.2">
      <c r="C74" s="18"/>
      <c r="D74" s="18"/>
      <c r="G74" s="18"/>
      <c r="H74" s="18"/>
      <c r="N74" s="18"/>
      <c r="O74" s="18"/>
      <c r="Q74" s="18"/>
    </row>
    <row r="75" spans="3:17" x14ac:dyDescent="0.2">
      <c r="C75" s="18"/>
      <c r="D75" s="18"/>
      <c r="G75" s="18"/>
      <c r="H75" s="18"/>
      <c r="N75" s="18"/>
      <c r="O75" s="18"/>
      <c r="Q75" s="18"/>
    </row>
    <row r="76" spans="3:17" x14ac:dyDescent="0.2">
      <c r="C76" s="18"/>
      <c r="D76" s="18"/>
      <c r="G76" s="18"/>
      <c r="H76" s="18"/>
      <c r="N76" s="18"/>
      <c r="O76" s="18"/>
      <c r="Q76" s="18"/>
    </row>
    <row r="77" spans="3:17" x14ac:dyDescent="0.2">
      <c r="C77" s="18"/>
      <c r="D77" s="18"/>
      <c r="G77" s="18"/>
      <c r="H77" s="18"/>
      <c r="N77" s="18"/>
      <c r="O77" s="18"/>
      <c r="Q77" s="18"/>
    </row>
    <row r="78" spans="3:17" x14ac:dyDescent="0.2">
      <c r="C78" s="18"/>
      <c r="D78" s="18"/>
      <c r="G78" s="18"/>
      <c r="H78" s="18"/>
      <c r="N78" s="18"/>
      <c r="O78" s="18"/>
      <c r="Q78" s="18"/>
    </row>
    <row r="79" spans="3:17" x14ac:dyDescent="0.2">
      <c r="C79" s="18"/>
      <c r="D79" s="18"/>
      <c r="G79" s="18"/>
      <c r="H79" s="18"/>
      <c r="N79" s="18"/>
      <c r="O79" s="18"/>
      <c r="Q79" s="18"/>
    </row>
    <row r="80" spans="3:17" x14ac:dyDescent="0.2">
      <c r="C80" s="18"/>
      <c r="D80" s="18"/>
      <c r="G80" s="18"/>
      <c r="H80" s="18"/>
      <c r="N80" s="18"/>
      <c r="O80" s="18"/>
      <c r="Q80" s="18"/>
    </row>
    <row r="81" spans="3:17" x14ac:dyDescent="0.2">
      <c r="C81" s="18"/>
      <c r="D81" s="18"/>
      <c r="G81" s="18"/>
      <c r="H81" s="18"/>
      <c r="N81" s="18"/>
      <c r="O81" s="18"/>
      <c r="Q81" s="18"/>
    </row>
    <row r="82" spans="3:17" x14ac:dyDescent="0.2">
      <c r="C82" s="18"/>
      <c r="D82" s="18"/>
      <c r="G82" s="18"/>
      <c r="H82" s="18"/>
      <c r="N82" s="18"/>
      <c r="O82" s="18"/>
      <c r="Q82" s="18"/>
    </row>
    <row r="83" spans="3:17" x14ac:dyDescent="0.2">
      <c r="C83" s="18"/>
      <c r="D83" s="18"/>
      <c r="G83" s="18"/>
      <c r="H83" s="18"/>
      <c r="N83" s="18"/>
      <c r="O83" s="18"/>
      <c r="Q83" s="18"/>
    </row>
    <row r="84" spans="3:17" x14ac:dyDescent="0.2">
      <c r="C84" s="18"/>
      <c r="D84" s="18"/>
      <c r="G84" s="18"/>
      <c r="H84" s="18"/>
      <c r="N84" s="18"/>
      <c r="O84" s="18"/>
      <c r="Q84" s="18"/>
    </row>
    <row r="85" spans="3:17" x14ac:dyDescent="0.2">
      <c r="C85" s="18"/>
      <c r="D85" s="18"/>
      <c r="G85" s="18"/>
      <c r="H85" s="18"/>
      <c r="N85" s="18"/>
      <c r="O85" s="18"/>
      <c r="Q85" s="18"/>
    </row>
    <row r="86" spans="3:17" x14ac:dyDescent="0.2">
      <c r="C86" s="18"/>
      <c r="D86" s="18"/>
      <c r="G86" s="18"/>
      <c r="H86" s="18"/>
      <c r="N86" s="18"/>
      <c r="O86" s="18"/>
      <c r="Q86" s="18"/>
    </row>
    <row r="87" spans="3:17" x14ac:dyDescent="0.2">
      <c r="C87" s="18"/>
      <c r="D87" s="18"/>
      <c r="G87" s="18"/>
      <c r="H87" s="18"/>
      <c r="N87" s="18"/>
      <c r="O87" s="18"/>
      <c r="Q87" s="18"/>
    </row>
    <row r="88" spans="3:17" x14ac:dyDescent="0.2">
      <c r="C88" s="18"/>
      <c r="D88" s="18"/>
      <c r="G88" s="18"/>
      <c r="H88" s="18"/>
      <c r="N88" s="18"/>
      <c r="O88" s="18"/>
      <c r="Q88" s="18"/>
    </row>
    <row r="89" spans="3:17" x14ac:dyDescent="0.2">
      <c r="C89" s="18"/>
      <c r="D89" s="18"/>
      <c r="G89" s="18"/>
      <c r="H89" s="18"/>
      <c r="N89" s="18"/>
      <c r="O89" s="18"/>
      <c r="Q89" s="18"/>
    </row>
    <row r="90" spans="3:17" x14ac:dyDescent="0.2">
      <c r="C90" s="18"/>
      <c r="D90" s="18"/>
      <c r="G90" s="18"/>
      <c r="H90" s="18"/>
      <c r="N90" s="18"/>
      <c r="O90" s="18"/>
      <c r="Q90" s="18"/>
    </row>
    <row r="91" spans="3:17" x14ac:dyDescent="0.2">
      <c r="C91" s="18"/>
      <c r="D91" s="18"/>
      <c r="G91" s="18"/>
      <c r="H91" s="18"/>
      <c r="N91" s="18"/>
      <c r="O91" s="18"/>
      <c r="Q91" s="18"/>
    </row>
    <row r="92" spans="3:17" x14ac:dyDescent="0.2">
      <c r="C92" s="18"/>
      <c r="D92" s="18"/>
      <c r="G92" s="18"/>
      <c r="H92" s="18"/>
      <c r="N92" s="18"/>
      <c r="O92" s="18"/>
      <c r="Q92" s="18"/>
    </row>
    <row r="93" spans="3:17" x14ac:dyDescent="0.2">
      <c r="C93" s="18"/>
      <c r="D93" s="18"/>
      <c r="G93" s="18"/>
      <c r="H93" s="18"/>
      <c r="N93" s="18"/>
      <c r="O93" s="18"/>
      <c r="P93" s="18"/>
      <c r="Q93" s="18"/>
    </row>
    <row r="94" spans="3:17" x14ac:dyDescent="0.2">
      <c r="C94" s="18"/>
      <c r="D94" s="18"/>
      <c r="G94" s="18"/>
      <c r="H94" s="18"/>
      <c r="N94" s="18"/>
      <c r="O94" s="18"/>
      <c r="Q94" s="18"/>
    </row>
    <row r="95" spans="3:17" x14ac:dyDescent="0.2">
      <c r="C95" s="18"/>
      <c r="D95" s="18"/>
      <c r="G95" s="18"/>
      <c r="H95" s="18"/>
      <c r="N95" s="18"/>
      <c r="O95" s="18"/>
    </row>
    <row r="96" spans="3:17" x14ac:dyDescent="0.2">
      <c r="C96" s="18"/>
      <c r="D96" s="18"/>
      <c r="G96" s="18"/>
      <c r="H96" s="18"/>
      <c r="N96" s="18"/>
      <c r="O96" s="18"/>
      <c r="Q96" s="18"/>
    </row>
    <row r="97" spans="3:17" x14ac:dyDescent="0.2">
      <c r="C97" s="18"/>
      <c r="D97" s="18"/>
      <c r="G97" s="18"/>
      <c r="H97" s="18"/>
      <c r="N97" s="18"/>
      <c r="O97" s="18"/>
      <c r="Q97" s="18"/>
    </row>
    <row r="98" spans="3:17" x14ac:dyDescent="0.2">
      <c r="C98" s="18"/>
      <c r="D98" s="18"/>
      <c r="G98" s="18"/>
      <c r="H98" s="18"/>
      <c r="N98" s="18"/>
      <c r="O98" s="18"/>
      <c r="Q98" s="18"/>
    </row>
    <row r="99" spans="3:17" x14ac:dyDescent="0.2">
      <c r="C99" s="18"/>
      <c r="D99" s="18"/>
      <c r="G99" s="18"/>
      <c r="H99" s="18"/>
      <c r="N99" s="18"/>
      <c r="O99" s="18"/>
      <c r="Q99" s="18"/>
    </row>
    <row r="100" spans="3:17" x14ac:dyDescent="0.2">
      <c r="C100" s="18"/>
      <c r="D100" s="18"/>
      <c r="G100" s="18"/>
      <c r="H100" s="18"/>
      <c r="N100" s="18"/>
      <c r="O100" s="18"/>
      <c r="Q100" s="18"/>
    </row>
    <row r="101" spans="3:17" x14ac:dyDescent="0.2">
      <c r="C101" s="18"/>
      <c r="D101" s="18"/>
      <c r="G101" s="18"/>
      <c r="H101" s="18"/>
      <c r="N101" s="18"/>
      <c r="O101" s="18"/>
      <c r="Q101" s="18"/>
    </row>
    <row r="102" spans="3:17" x14ac:dyDescent="0.2">
      <c r="C102" s="18"/>
      <c r="D102" s="18"/>
      <c r="G102" s="18"/>
      <c r="H102" s="18"/>
      <c r="N102" s="18"/>
      <c r="O102" s="18"/>
      <c r="Q102" s="18"/>
    </row>
    <row r="103" spans="3:17" x14ac:dyDescent="0.2">
      <c r="C103" s="18"/>
      <c r="D103" s="18"/>
      <c r="G103" s="18"/>
      <c r="H103" s="18"/>
      <c r="N103" s="18"/>
      <c r="O103" s="18"/>
      <c r="Q103" s="18"/>
    </row>
    <row r="104" spans="3:17" x14ac:dyDescent="0.2">
      <c r="C104" s="18"/>
      <c r="D104" s="18"/>
      <c r="G104" s="18"/>
      <c r="H104" s="18"/>
      <c r="N104" s="18"/>
      <c r="O104" s="18"/>
      <c r="Q104" s="18"/>
    </row>
    <row r="105" spans="3:17" x14ac:dyDescent="0.2">
      <c r="C105" s="18"/>
      <c r="D105" s="18"/>
      <c r="G105" s="18"/>
      <c r="H105" s="18"/>
      <c r="N105" s="18"/>
      <c r="O105" s="18"/>
      <c r="Q105" s="18"/>
    </row>
    <row r="106" spans="3:17" x14ac:dyDescent="0.2">
      <c r="C106" s="18"/>
      <c r="D106" s="18"/>
      <c r="G106" s="18"/>
      <c r="H106" s="18"/>
      <c r="N106" s="18"/>
      <c r="O106" s="18"/>
      <c r="Q106" s="18"/>
    </row>
    <row r="107" spans="3:17" x14ac:dyDescent="0.2">
      <c r="C107" s="18"/>
      <c r="D107" s="18"/>
      <c r="G107" s="18"/>
      <c r="H107" s="18"/>
      <c r="N107" s="18"/>
      <c r="O107" s="18"/>
      <c r="Q107" s="18"/>
    </row>
    <row r="108" spans="3:17" x14ac:dyDescent="0.2">
      <c r="C108" s="18"/>
      <c r="D108" s="18"/>
      <c r="G108" s="18"/>
      <c r="H108" s="18"/>
      <c r="N108" s="18"/>
      <c r="O108" s="18"/>
      <c r="Q108" s="18"/>
    </row>
    <row r="109" spans="3:17" x14ac:dyDescent="0.2">
      <c r="C109" s="18"/>
      <c r="D109" s="18"/>
      <c r="G109" s="18"/>
      <c r="H109" s="18"/>
      <c r="N109" s="18"/>
      <c r="O109" s="18"/>
      <c r="Q109" s="18"/>
    </row>
    <row r="110" spans="3:17" x14ac:dyDescent="0.2">
      <c r="C110" s="18"/>
      <c r="D110" s="18"/>
      <c r="G110" s="18"/>
      <c r="H110" s="18"/>
      <c r="N110" s="18"/>
      <c r="O110" s="18"/>
      <c r="Q110" s="18"/>
    </row>
    <row r="111" spans="3:17" x14ac:dyDescent="0.2">
      <c r="C111" s="18"/>
      <c r="D111" s="18"/>
      <c r="G111" s="18"/>
      <c r="H111" s="18"/>
      <c r="N111" s="18"/>
      <c r="O111" s="18"/>
      <c r="Q111" s="18"/>
    </row>
    <row r="112" spans="3:17" x14ac:dyDescent="0.2">
      <c r="C112" s="18"/>
      <c r="D112" s="18"/>
      <c r="G112" s="18"/>
      <c r="H112" s="18"/>
      <c r="N112" s="18"/>
      <c r="O112" s="18"/>
      <c r="Q112" s="18"/>
    </row>
    <row r="113" spans="3:17" x14ac:dyDescent="0.2">
      <c r="C113" s="18"/>
      <c r="D113" s="18"/>
      <c r="G113" s="18"/>
      <c r="H113" s="18"/>
      <c r="N113" s="18"/>
      <c r="O113" s="18"/>
      <c r="Q113" s="18"/>
    </row>
    <row r="114" spans="3:17" x14ac:dyDescent="0.2">
      <c r="C114" s="18"/>
      <c r="D114" s="18"/>
      <c r="G114" s="18"/>
      <c r="H114" s="18"/>
      <c r="N114" s="18"/>
      <c r="O114" s="18"/>
      <c r="Q114" s="18"/>
    </row>
    <row r="115" spans="3:17" x14ac:dyDescent="0.2">
      <c r="C115" s="18"/>
      <c r="D115" s="18"/>
      <c r="G115" s="18"/>
      <c r="H115" s="18"/>
      <c r="N115" s="18"/>
      <c r="O115" s="18"/>
      <c r="Q115" s="18"/>
    </row>
    <row r="116" spans="3:17" x14ac:dyDescent="0.2">
      <c r="C116" s="18"/>
      <c r="D116" s="18"/>
      <c r="G116" s="18"/>
      <c r="H116" s="18"/>
      <c r="N116" s="18"/>
      <c r="O116" s="18"/>
      <c r="Q116" s="18"/>
    </row>
    <row r="117" spans="3:17" x14ac:dyDescent="0.2">
      <c r="C117" s="18"/>
      <c r="D117" s="18"/>
      <c r="G117" s="18"/>
      <c r="H117" s="18"/>
      <c r="N117" s="18"/>
      <c r="O117" s="18"/>
      <c r="Q117" s="18"/>
    </row>
    <row r="118" spans="3:17" x14ac:dyDescent="0.2">
      <c r="C118" s="18"/>
      <c r="D118" s="18"/>
      <c r="G118" s="18"/>
      <c r="H118" s="18"/>
      <c r="N118" s="18"/>
      <c r="O118" s="18"/>
      <c r="Q118" s="18"/>
    </row>
    <row r="119" spans="3:17" x14ac:dyDescent="0.2">
      <c r="C119" s="18"/>
      <c r="D119" s="18"/>
      <c r="G119" s="18"/>
      <c r="H119" s="18"/>
      <c r="N119" s="18"/>
      <c r="O119" s="18"/>
      <c r="Q119" s="18"/>
    </row>
    <row r="120" spans="3:17" x14ac:dyDescent="0.2">
      <c r="C120" s="18"/>
      <c r="D120" s="18"/>
      <c r="G120" s="18"/>
      <c r="H120" s="18"/>
      <c r="N120" s="18"/>
      <c r="O120" s="18"/>
      <c r="Q120" s="18"/>
    </row>
    <row r="121" spans="3:17" x14ac:dyDescent="0.2">
      <c r="C121" s="18"/>
      <c r="D121" s="18"/>
      <c r="G121" s="18"/>
      <c r="H121" s="18"/>
      <c r="N121" s="18"/>
      <c r="O121" s="18"/>
      <c r="Q121" s="18"/>
    </row>
    <row r="122" spans="3:17" x14ac:dyDescent="0.2">
      <c r="C122" s="18"/>
      <c r="D122" s="18"/>
      <c r="G122" s="18"/>
      <c r="H122" s="18"/>
      <c r="K122" s="84"/>
      <c r="L122" s="84"/>
      <c r="N122" s="18"/>
      <c r="O122" s="18"/>
      <c r="Q122" s="18"/>
    </row>
    <row r="123" spans="3:17" x14ac:dyDescent="0.2">
      <c r="C123" s="18"/>
      <c r="D123" s="18"/>
      <c r="G123" s="18"/>
      <c r="H123" s="18"/>
      <c r="N123" s="18"/>
      <c r="O123" s="18"/>
      <c r="Q123" s="18"/>
    </row>
    <row r="124" spans="3:17" x14ac:dyDescent="0.2">
      <c r="C124" s="18"/>
      <c r="D124" s="18"/>
      <c r="G124" s="18"/>
      <c r="H124" s="18"/>
      <c r="N124" s="18"/>
      <c r="O124" s="18"/>
      <c r="Q124" s="18"/>
    </row>
    <row r="125" spans="3:17" x14ac:dyDescent="0.2">
      <c r="C125" s="18"/>
      <c r="D125" s="18"/>
      <c r="N125" s="18"/>
      <c r="O125" s="18"/>
      <c r="Q125" s="18"/>
    </row>
    <row r="126" spans="3:17" x14ac:dyDescent="0.2">
      <c r="C126" s="18"/>
      <c r="D126" s="18"/>
      <c r="N126" s="18"/>
      <c r="O126" s="18"/>
      <c r="Q126" s="18"/>
    </row>
    <row r="127" spans="3:17" x14ac:dyDescent="0.2">
      <c r="C127" s="18"/>
      <c r="D127" s="18"/>
      <c r="N127" s="18"/>
      <c r="O127" s="18"/>
      <c r="Q127" s="18"/>
    </row>
    <row r="128" spans="3:17" x14ac:dyDescent="0.2">
      <c r="C128" s="18"/>
      <c r="D128" s="18"/>
      <c r="N128" s="18"/>
      <c r="O128" s="18"/>
      <c r="Q128" s="18"/>
    </row>
    <row r="129" spans="3:17" x14ac:dyDescent="0.2">
      <c r="C129" s="18"/>
      <c r="D129" s="18"/>
      <c r="N129" s="18"/>
      <c r="O129" s="18"/>
      <c r="Q129" s="18"/>
    </row>
    <row r="130" spans="3:17" x14ac:dyDescent="0.2">
      <c r="C130" s="18"/>
      <c r="D130" s="18"/>
      <c r="N130" s="18"/>
      <c r="O130" s="18"/>
      <c r="Q130" s="18"/>
    </row>
    <row r="131" spans="3:17" x14ac:dyDescent="0.2">
      <c r="C131" s="18"/>
      <c r="D131" s="18"/>
      <c r="N131" s="18"/>
      <c r="O131" s="18"/>
      <c r="Q131" s="18"/>
    </row>
    <row r="132" spans="3:17" x14ac:dyDescent="0.2">
      <c r="C132" s="18"/>
      <c r="D132" s="18"/>
      <c r="N132" s="18"/>
      <c r="O132" s="18"/>
      <c r="Q132" s="18"/>
    </row>
    <row r="133" spans="3:17" x14ac:dyDescent="0.2">
      <c r="C133" s="18"/>
      <c r="D133" s="18"/>
      <c r="N133" s="18"/>
      <c r="O133" s="18"/>
      <c r="Q133" s="18"/>
    </row>
    <row r="134" spans="3:17" x14ac:dyDescent="0.2">
      <c r="C134" s="18"/>
      <c r="D134" s="18"/>
      <c r="N134" s="18"/>
      <c r="O134" s="18"/>
      <c r="Q134" s="18"/>
    </row>
    <row r="135" spans="3:17" x14ac:dyDescent="0.2">
      <c r="C135" s="18"/>
      <c r="D135" s="18"/>
      <c r="N135" s="18"/>
      <c r="O135" s="18"/>
      <c r="Q135" s="18"/>
    </row>
    <row r="136" spans="3:17" x14ac:dyDescent="0.2">
      <c r="C136" s="18"/>
      <c r="D136" s="18"/>
      <c r="N136" s="18"/>
      <c r="O136" s="18"/>
      <c r="Q136" s="18"/>
    </row>
    <row r="137" spans="3:17" x14ac:dyDescent="0.2">
      <c r="C137" s="18"/>
      <c r="D137" s="18"/>
      <c r="N137" s="18"/>
      <c r="O137" s="18"/>
      <c r="Q137" s="18"/>
    </row>
    <row r="138" spans="3:17" x14ac:dyDescent="0.2">
      <c r="C138" s="18"/>
      <c r="D138" s="18"/>
      <c r="N138" s="18"/>
      <c r="O138" s="18"/>
      <c r="Q138" s="18"/>
    </row>
    <row r="139" spans="3:17" x14ac:dyDescent="0.2">
      <c r="C139" s="18"/>
      <c r="D139" s="18"/>
      <c r="N139" s="18"/>
      <c r="O139" s="18"/>
      <c r="Q139" s="18"/>
    </row>
    <row r="140" spans="3:17" x14ac:dyDescent="0.2">
      <c r="C140" s="18"/>
      <c r="D140" s="18"/>
      <c r="N140" s="18"/>
      <c r="O140" s="18"/>
      <c r="Q140" s="18"/>
    </row>
    <row r="141" spans="3:17" x14ac:dyDescent="0.2">
      <c r="C141" s="18"/>
      <c r="D141" s="18"/>
      <c r="N141" s="18"/>
      <c r="O141" s="18"/>
      <c r="Q141" s="18"/>
    </row>
    <row r="142" spans="3:17" x14ac:dyDescent="0.2">
      <c r="C142" s="18"/>
      <c r="D142" s="18"/>
      <c r="N142" s="18"/>
      <c r="O142" s="18"/>
      <c r="Q142" s="18"/>
    </row>
    <row r="143" spans="3:17" x14ac:dyDescent="0.2">
      <c r="C143" s="18"/>
      <c r="D143" s="18"/>
      <c r="N143" s="18"/>
      <c r="O143" s="18"/>
      <c r="Q143" s="18"/>
    </row>
    <row r="144" spans="3:17" x14ac:dyDescent="0.2">
      <c r="C144" s="18"/>
      <c r="D144" s="18"/>
      <c r="N144" s="18"/>
      <c r="O144" s="18"/>
      <c r="Q144" s="18"/>
    </row>
    <row r="145" spans="3:17" x14ac:dyDescent="0.2">
      <c r="C145" s="18"/>
      <c r="D145" s="18"/>
      <c r="Q145" s="18"/>
    </row>
    <row r="146" spans="3:17" x14ac:dyDescent="0.2">
      <c r="C146" s="18"/>
      <c r="D146" s="18"/>
      <c r="Q146" s="18"/>
    </row>
    <row r="147" spans="3:17" x14ac:dyDescent="0.2">
      <c r="C147" s="18"/>
      <c r="D147" s="18"/>
      <c r="Q147" s="18"/>
    </row>
    <row r="148" spans="3:17" x14ac:dyDescent="0.2">
      <c r="C148" s="18"/>
      <c r="D148" s="18"/>
      <c r="Q148" s="18"/>
    </row>
    <row r="149" spans="3:17" x14ac:dyDescent="0.2">
      <c r="C149" s="18"/>
      <c r="D149" s="18"/>
      <c r="Q149" s="18"/>
    </row>
    <row r="150" spans="3:17" x14ac:dyDescent="0.2">
      <c r="C150" s="18"/>
      <c r="D150" s="18"/>
      <c r="Q150" s="18"/>
    </row>
    <row r="151" spans="3:17" x14ac:dyDescent="0.2">
      <c r="C151" s="18"/>
      <c r="D151" s="18"/>
      <c r="Q151" s="18"/>
    </row>
    <row r="152" spans="3:17" x14ac:dyDescent="0.2">
      <c r="C152" s="18"/>
      <c r="D152" s="18"/>
      <c r="Q152" s="18"/>
    </row>
    <row r="153" spans="3:17" x14ac:dyDescent="0.2">
      <c r="C153" s="18"/>
      <c r="D153" s="18"/>
      <c r="Q153" s="18"/>
    </row>
    <row r="154" spans="3:17" x14ac:dyDescent="0.2">
      <c r="C154" s="18"/>
      <c r="D154" s="18"/>
      <c r="Q154" s="18"/>
    </row>
    <row r="155" spans="3:17" x14ac:dyDescent="0.2">
      <c r="C155" s="18"/>
      <c r="D155" s="18"/>
      <c r="Q155" s="18"/>
    </row>
    <row r="156" spans="3:17" x14ac:dyDescent="0.2">
      <c r="C156" s="18"/>
      <c r="D156" s="18"/>
      <c r="Q156" s="18"/>
    </row>
    <row r="157" spans="3:17" x14ac:dyDescent="0.2">
      <c r="C157" s="18"/>
      <c r="D157" s="18"/>
      <c r="Q157" s="18"/>
    </row>
    <row r="158" spans="3:17" x14ac:dyDescent="0.2">
      <c r="C158" s="18"/>
      <c r="D158" s="18"/>
      <c r="Q158" s="18"/>
    </row>
    <row r="159" spans="3:17" x14ac:dyDescent="0.2">
      <c r="C159" s="18"/>
      <c r="D159" s="18"/>
      <c r="Q159" s="18"/>
    </row>
    <row r="160" spans="3:17" x14ac:dyDescent="0.2">
      <c r="C160" s="18"/>
      <c r="D160" s="18"/>
      <c r="Q160" s="18"/>
    </row>
    <row r="161" spans="3:17" x14ac:dyDescent="0.2">
      <c r="C161" s="18"/>
      <c r="D161" s="18"/>
      <c r="Q161" s="18"/>
    </row>
    <row r="162" spans="3:17" x14ac:dyDescent="0.2">
      <c r="C162" s="18"/>
      <c r="D162" s="18"/>
      <c r="Q162" s="18"/>
    </row>
    <row r="163" spans="3:17" x14ac:dyDescent="0.2">
      <c r="C163" s="18"/>
      <c r="D163" s="18"/>
      <c r="Q163" s="18"/>
    </row>
    <row r="164" spans="3:17" x14ac:dyDescent="0.2">
      <c r="C164" s="18"/>
      <c r="D164" s="18"/>
      <c r="Q164" s="18"/>
    </row>
    <row r="165" spans="3:17" x14ac:dyDescent="0.2">
      <c r="C165" s="18"/>
      <c r="D165" s="18"/>
      <c r="Q165" s="18"/>
    </row>
    <row r="166" spans="3:17" x14ac:dyDescent="0.2">
      <c r="C166" s="18"/>
      <c r="D166" s="18"/>
      <c r="Q166" s="18"/>
    </row>
    <row r="167" spans="3:17" x14ac:dyDescent="0.2">
      <c r="C167" s="18"/>
      <c r="D167" s="18"/>
      <c r="Q167" s="18"/>
    </row>
    <row r="168" spans="3:17" x14ac:dyDescent="0.2">
      <c r="C168" s="18"/>
      <c r="D168" s="18"/>
      <c r="Q168" s="18"/>
    </row>
    <row r="169" spans="3:17" x14ac:dyDescent="0.2">
      <c r="C169" s="18"/>
      <c r="D169" s="18"/>
      <c r="Q169" s="18"/>
    </row>
    <row r="170" spans="3:17" x14ac:dyDescent="0.2">
      <c r="C170" s="18"/>
      <c r="D170" s="18"/>
      <c r="Q170" s="18"/>
    </row>
    <row r="171" spans="3:17" x14ac:dyDescent="0.2">
      <c r="C171" s="18"/>
      <c r="D171" s="18"/>
      <c r="Q171" s="18"/>
    </row>
    <row r="172" spans="3:17" x14ac:dyDescent="0.2">
      <c r="C172" s="18"/>
      <c r="D172" s="18"/>
      <c r="Q172" s="18"/>
    </row>
    <row r="173" spans="3:17" x14ac:dyDescent="0.2">
      <c r="C173" s="18"/>
      <c r="D173" s="18"/>
    </row>
    <row r="174" spans="3:17" x14ac:dyDescent="0.2">
      <c r="C174" s="18"/>
      <c r="D174" s="18"/>
    </row>
    <row r="175" spans="3:17" x14ac:dyDescent="0.2">
      <c r="C175" s="18"/>
      <c r="D175" s="18"/>
    </row>
    <row r="176" spans="3:17" x14ac:dyDescent="0.2">
      <c r="C176" s="18"/>
      <c r="D176" s="18"/>
    </row>
    <row r="177" spans="3:4" x14ac:dyDescent="0.2">
      <c r="C177" s="18"/>
      <c r="D177" s="18"/>
    </row>
    <row r="178" spans="3:4" x14ac:dyDescent="0.2">
      <c r="C178" s="18"/>
      <c r="D178" s="18"/>
    </row>
    <row r="179" spans="3:4" x14ac:dyDescent="0.2">
      <c r="C179" s="18"/>
      <c r="D179" s="18"/>
    </row>
    <row r="180" spans="3:4" x14ac:dyDescent="0.2">
      <c r="C180" s="18"/>
      <c r="D180" s="18"/>
    </row>
    <row r="181" spans="3:4" x14ac:dyDescent="0.2">
      <c r="C181" s="18"/>
      <c r="D181" s="18"/>
    </row>
    <row r="182" spans="3:4" x14ac:dyDescent="0.2">
      <c r="C182" s="18"/>
      <c r="D182" s="18"/>
    </row>
    <row r="183" spans="3:4" x14ac:dyDescent="0.2">
      <c r="C183" s="18"/>
      <c r="D183" s="18"/>
    </row>
    <row r="184" spans="3:4" x14ac:dyDescent="0.2">
      <c r="C184" s="18"/>
      <c r="D184" s="18"/>
    </row>
    <row r="185" spans="3:4" x14ac:dyDescent="0.2">
      <c r="C185" s="18"/>
      <c r="D185" s="18"/>
    </row>
    <row r="186" spans="3:4" x14ac:dyDescent="0.2">
      <c r="C186" s="18"/>
      <c r="D186" s="18"/>
    </row>
    <row r="187" spans="3:4" x14ac:dyDescent="0.2">
      <c r="C187" s="18"/>
      <c r="D187" s="18"/>
    </row>
    <row r="188" spans="3:4" x14ac:dyDescent="0.2">
      <c r="C188" s="18"/>
      <c r="D188" s="18"/>
    </row>
    <row r="189" spans="3:4" x14ac:dyDescent="0.2">
      <c r="C189" s="18"/>
      <c r="D189" s="18"/>
    </row>
    <row r="190" spans="3:4" x14ac:dyDescent="0.2">
      <c r="C190" s="18"/>
      <c r="D190" s="18"/>
    </row>
    <row r="191" spans="3:4" x14ac:dyDescent="0.2">
      <c r="C191" s="18"/>
      <c r="D191" s="18"/>
    </row>
    <row r="192" spans="3:4" x14ac:dyDescent="0.2">
      <c r="C192" s="18"/>
      <c r="D192" s="18"/>
    </row>
  </sheetData>
  <sortState ref="K26:M44">
    <sortCondition descending="1" ref="M26:M44"/>
  </sortState>
  <phoneticPr fontId="2" type="noConversion"/>
  <hyperlinks>
    <hyperlink ref="H27" location="ÍNDICE!A1" display="Voltar ao índice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B1:U42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45.7109375" customWidth="1"/>
    <col min="3" max="3" width="11.7109375" customWidth="1"/>
    <col min="4" max="14" width="12.7109375" customWidth="1"/>
    <col min="15" max="22" width="10.7109375" customWidth="1"/>
  </cols>
  <sheetData>
    <row r="1" spans="2:21" ht="30" customHeight="1" x14ac:dyDescent="0.2">
      <c r="B1" s="29" t="s">
        <v>34</v>
      </c>
      <c r="C1" s="1"/>
      <c r="D1" s="1"/>
      <c r="E1" s="1"/>
      <c r="F1" s="1"/>
      <c r="G1" s="1"/>
      <c r="H1" s="1"/>
      <c r="I1" s="1"/>
      <c r="J1" s="1"/>
    </row>
    <row r="2" spans="2:21" ht="21.95" customHeight="1" x14ac:dyDescent="0.2">
      <c r="B2" s="10" t="s">
        <v>10</v>
      </c>
      <c r="C2" s="10" t="s">
        <v>6</v>
      </c>
      <c r="D2" s="7" t="s">
        <v>46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 t="s">
        <v>71</v>
      </c>
      <c r="K2" s="7" t="s">
        <v>73</v>
      </c>
      <c r="L2" s="7" t="s">
        <v>74</v>
      </c>
      <c r="M2" s="7">
        <v>2019</v>
      </c>
      <c r="N2" s="7">
        <v>2020</v>
      </c>
      <c r="O2" s="7">
        <v>2021</v>
      </c>
      <c r="P2" s="7">
        <v>2022</v>
      </c>
    </row>
    <row r="3" spans="2:21" ht="21.95" customHeight="1" x14ac:dyDescent="0.2">
      <c r="B3" s="28" t="s">
        <v>55</v>
      </c>
      <c r="C3" s="12" t="s">
        <v>23</v>
      </c>
      <c r="D3" s="5">
        <v>16640</v>
      </c>
      <c r="E3" s="5">
        <v>15359</v>
      </c>
      <c r="F3" s="5">
        <v>13895</v>
      </c>
      <c r="G3" s="5">
        <v>14006</v>
      </c>
      <c r="H3" s="5">
        <v>17210</v>
      </c>
      <c r="I3" s="5">
        <v>19360</v>
      </c>
      <c r="J3" s="5">
        <v>19479</v>
      </c>
      <c r="K3" s="5">
        <v>19550</v>
      </c>
      <c r="L3" s="5">
        <v>14470</v>
      </c>
      <c r="M3" s="5">
        <v>14739</v>
      </c>
      <c r="N3" s="5">
        <v>13321</v>
      </c>
      <c r="O3" s="5">
        <v>15922</v>
      </c>
      <c r="P3" s="5">
        <v>15193</v>
      </c>
    </row>
    <row r="4" spans="2:21" ht="21.95" customHeight="1" x14ac:dyDescent="0.2">
      <c r="B4" s="47" t="s">
        <v>57</v>
      </c>
      <c r="C4" s="48" t="s">
        <v>67</v>
      </c>
      <c r="D4" s="49">
        <v>1406084</v>
      </c>
      <c r="E4" s="49">
        <v>1150827</v>
      </c>
      <c r="F4" s="49">
        <v>1298902</v>
      </c>
      <c r="G4" s="49">
        <v>1089501</v>
      </c>
      <c r="H4" s="49">
        <v>1310366</v>
      </c>
      <c r="I4" s="49">
        <v>1832467</v>
      </c>
      <c r="J4" s="49">
        <v>1598398</v>
      </c>
      <c r="K4" s="49">
        <v>1650429</v>
      </c>
      <c r="L4" s="49">
        <v>1226828</v>
      </c>
      <c r="M4" s="49">
        <v>1438848</v>
      </c>
      <c r="N4" s="49">
        <v>1255298</v>
      </c>
      <c r="O4" s="49">
        <v>1591328</v>
      </c>
      <c r="P4" s="49">
        <v>1278223</v>
      </c>
    </row>
    <row r="5" spans="2:21" ht="16.5" customHeight="1" x14ac:dyDescent="0.2">
      <c r="B5" s="67" t="s">
        <v>85</v>
      </c>
    </row>
    <row r="6" spans="2:21" ht="30" customHeight="1" x14ac:dyDescent="0.2">
      <c r="B6" s="24" t="s">
        <v>53</v>
      </c>
      <c r="D6" s="3"/>
      <c r="E6" s="3"/>
      <c r="F6" s="3"/>
      <c r="G6" s="3"/>
    </row>
    <row r="7" spans="2:21" ht="21.95" customHeight="1" x14ac:dyDescent="0.2">
      <c r="B7" s="10" t="s">
        <v>10</v>
      </c>
      <c r="C7" s="10" t="s">
        <v>6</v>
      </c>
      <c r="D7" s="7" t="s">
        <v>46</v>
      </c>
      <c r="E7" s="7">
        <v>2011</v>
      </c>
      <c r="F7" s="7">
        <v>2012</v>
      </c>
      <c r="G7" s="7">
        <v>2013</v>
      </c>
      <c r="H7" s="7">
        <v>2014</v>
      </c>
      <c r="I7" s="7">
        <v>2015</v>
      </c>
      <c r="J7" s="7" t="s">
        <v>71</v>
      </c>
      <c r="K7" s="7" t="s">
        <v>73</v>
      </c>
      <c r="L7" s="7" t="s">
        <v>74</v>
      </c>
      <c r="M7" s="7">
        <v>2019</v>
      </c>
      <c r="N7" s="7">
        <v>2020</v>
      </c>
      <c r="O7" s="7">
        <v>2021</v>
      </c>
      <c r="P7" s="7">
        <v>2022</v>
      </c>
    </row>
    <row r="8" spans="2:21" ht="26.1" customHeight="1" x14ac:dyDescent="0.2">
      <c r="B8" s="56" t="s">
        <v>81</v>
      </c>
      <c r="C8" s="81" t="s">
        <v>67</v>
      </c>
      <c r="D8" s="5">
        <v>2325.7730000000001</v>
      </c>
      <c r="E8" s="79" t="s">
        <v>92</v>
      </c>
      <c r="F8" s="79" t="s">
        <v>92</v>
      </c>
      <c r="G8" s="79" t="s">
        <v>92</v>
      </c>
      <c r="H8" s="5">
        <v>378.03300000000002</v>
      </c>
      <c r="I8" s="79" t="s">
        <v>92</v>
      </c>
      <c r="J8" s="5">
        <v>7776.1819999999998</v>
      </c>
      <c r="K8" s="5">
        <v>8070.1589999999997</v>
      </c>
      <c r="L8" s="5">
        <v>13611.03</v>
      </c>
      <c r="M8" s="5">
        <v>16126.63</v>
      </c>
      <c r="N8" s="5">
        <v>12149.297</v>
      </c>
      <c r="O8" s="5">
        <v>33691.544999999998</v>
      </c>
      <c r="P8" s="5">
        <v>34680.828999999998</v>
      </c>
    </row>
    <row r="9" spans="2:21" ht="21.95" customHeight="1" x14ac:dyDescent="0.2">
      <c r="B9" s="56" t="s">
        <v>78</v>
      </c>
      <c r="C9" s="81" t="s">
        <v>67</v>
      </c>
      <c r="D9" s="80">
        <v>53276.016000000003</v>
      </c>
      <c r="E9" s="80">
        <v>46411.205999999998</v>
      </c>
      <c r="F9" s="80">
        <v>63994.061999999998</v>
      </c>
      <c r="G9" s="80">
        <v>62585.752999999997</v>
      </c>
      <c r="H9" s="80">
        <v>61098.17</v>
      </c>
      <c r="I9" s="80">
        <v>70322.111000000004</v>
      </c>
      <c r="J9" s="80">
        <v>83427.959000000003</v>
      </c>
      <c r="K9" s="80">
        <v>111933.37699999999</v>
      </c>
      <c r="L9" s="80">
        <v>113619.409</v>
      </c>
      <c r="M9" s="80">
        <v>99837.271999999997</v>
      </c>
      <c r="N9" s="80">
        <v>147612.68599999999</v>
      </c>
      <c r="O9" s="80">
        <v>140588.83300000001</v>
      </c>
      <c r="P9" s="80">
        <v>100396.469</v>
      </c>
    </row>
    <row r="10" spans="2:21" ht="21.95" customHeight="1" x14ac:dyDescent="0.2">
      <c r="B10" s="28" t="s">
        <v>79</v>
      </c>
      <c r="C10" s="12" t="s">
        <v>67</v>
      </c>
      <c r="D10" s="5">
        <v>232972.65599999999</v>
      </c>
      <c r="E10" s="5">
        <v>212533.98199999999</v>
      </c>
      <c r="F10" s="5">
        <v>270968.02299999999</v>
      </c>
      <c r="G10" s="5">
        <v>238556.15299999999</v>
      </c>
      <c r="H10" s="5">
        <v>280607.16200000001</v>
      </c>
      <c r="I10" s="5">
        <v>301246.022</v>
      </c>
      <c r="J10" s="5">
        <v>306620.728</v>
      </c>
      <c r="K10" s="5">
        <v>303099.90899999999</v>
      </c>
      <c r="L10" s="5">
        <v>268074.185</v>
      </c>
      <c r="M10" s="5">
        <v>306229.484</v>
      </c>
      <c r="N10" s="5">
        <v>297837.43599999999</v>
      </c>
      <c r="O10" s="5">
        <v>301802.511</v>
      </c>
      <c r="P10" s="5">
        <v>265981.69199999998</v>
      </c>
    </row>
    <row r="11" spans="2:21" ht="21.95" customHeight="1" x14ac:dyDescent="0.2">
      <c r="B11" s="47" t="s">
        <v>80</v>
      </c>
      <c r="C11" s="48" t="s">
        <v>67</v>
      </c>
      <c r="D11" s="49">
        <v>288574.44500000001</v>
      </c>
      <c r="E11" s="49">
        <v>258945.18799999999</v>
      </c>
      <c r="F11" s="49">
        <v>334962.08499999996</v>
      </c>
      <c r="G11" s="49">
        <v>301141.90599999996</v>
      </c>
      <c r="H11" s="49">
        <v>342083.36499999999</v>
      </c>
      <c r="I11" s="49">
        <v>371568.13300000003</v>
      </c>
      <c r="J11" s="49">
        <v>397824.86900000001</v>
      </c>
      <c r="K11" s="49">
        <v>423103.44499999995</v>
      </c>
      <c r="L11" s="49">
        <v>395304.62400000001</v>
      </c>
      <c r="M11" s="49">
        <f>SUM(M8:M10)</f>
        <v>422193.386</v>
      </c>
      <c r="N11" s="49">
        <f>SUM(N8:N10)</f>
        <v>457599.41899999999</v>
      </c>
      <c r="O11" s="49">
        <f>SUM(O8:O10)</f>
        <v>476082.88900000002</v>
      </c>
      <c r="P11" s="49">
        <f>SUM(P8:P10)</f>
        <v>401058.99</v>
      </c>
    </row>
    <row r="12" spans="2:21" ht="15.95" customHeight="1" x14ac:dyDescent="0.2">
      <c r="B12" s="78" t="s">
        <v>91</v>
      </c>
      <c r="G12" s="4"/>
      <c r="H12" s="4"/>
      <c r="I12" s="4"/>
      <c r="J12" s="4"/>
      <c r="K12" s="4"/>
      <c r="L12" s="4"/>
    </row>
    <row r="13" spans="2:21" ht="21.75" customHeight="1" x14ac:dyDescent="0.2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x14ac:dyDescent="0.2">
      <c r="O14" s="21" t="s">
        <v>42</v>
      </c>
      <c r="U14" s="27"/>
    </row>
    <row r="18" spans="11:14" x14ac:dyDescent="0.2">
      <c r="M18" s="4"/>
    </row>
    <row r="19" spans="11:14" x14ac:dyDescent="0.2">
      <c r="L19" s="4"/>
      <c r="M19" s="4"/>
      <c r="N19" s="4"/>
    </row>
    <row r="20" spans="11:14" x14ac:dyDescent="0.2">
      <c r="L20" s="4"/>
      <c r="M20" s="4"/>
      <c r="N20" s="4"/>
    </row>
    <row r="21" spans="11:14" x14ac:dyDescent="0.2">
      <c r="L21" s="4"/>
      <c r="M21" s="4"/>
      <c r="N21" s="4"/>
    </row>
    <row r="22" spans="11:14" x14ac:dyDescent="0.2">
      <c r="K22" s="4"/>
      <c r="L22" s="4"/>
      <c r="M22" s="4"/>
    </row>
    <row r="33" spans="4:16" x14ac:dyDescent="0.2">
      <c r="M33" s="83"/>
      <c r="N33" s="83"/>
      <c r="O33" s="83"/>
    </row>
    <row r="34" spans="4:16" x14ac:dyDescent="0.2">
      <c r="M34" s="83"/>
      <c r="N34" s="83"/>
      <c r="O34" s="83"/>
    </row>
    <row r="35" spans="4:16" x14ac:dyDescent="0.2">
      <c r="D35" s="3"/>
      <c r="E35" s="3"/>
      <c r="F35" s="3"/>
      <c r="G35" s="3"/>
      <c r="H35" s="3"/>
      <c r="I35" s="3"/>
      <c r="J35" s="3"/>
      <c r="K35" s="3"/>
      <c r="M35" s="83"/>
      <c r="N35" s="83"/>
      <c r="O35" s="83"/>
    </row>
    <row r="38" spans="4:16" x14ac:dyDescent="0.2"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4:16" x14ac:dyDescent="0.2"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4:16" x14ac:dyDescent="0.2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4:16" x14ac:dyDescent="0.2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4:16" x14ac:dyDescent="0.2">
      <c r="K42" s="3"/>
      <c r="L42" s="3"/>
      <c r="M42" s="3"/>
      <c r="N42" s="3"/>
      <c r="O42" s="3"/>
      <c r="P42" s="3"/>
    </row>
  </sheetData>
  <phoneticPr fontId="2" type="noConversion"/>
  <hyperlinks>
    <hyperlink ref="O14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ignoredErrors>
    <ignoredError sqref="D7 D2 J2:L2 J7:L7" numberStoredAsText="1"/>
    <ignoredError sqref="M11:N11 O11:P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P27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0.85546875" style="1" customWidth="1"/>
    <col min="3" max="3" width="10.85546875" style="1" customWidth="1"/>
    <col min="4" max="16" width="12.7109375" style="1" customWidth="1"/>
    <col min="17" max="22" width="10.7109375" style="1" customWidth="1"/>
    <col min="23" max="16384" width="9.140625" style="1"/>
  </cols>
  <sheetData>
    <row r="1" spans="2:16" ht="25.5" customHeight="1" x14ac:dyDescent="0.2">
      <c r="B1" s="24" t="s">
        <v>52</v>
      </c>
    </row>
    <row r="2" spans="2:16" ht="23.25" customHeight="1" x14ac:dyDescent="0.2">
      <c r="B2" s="30" t="s">
        <v>10</v>
      </c>
      <c r="C2" s="30" t="s">
        <v>6</v>
      </c>
      <c r="D2" s="31">
        <v>2010</v>
      </c>
      <c r="E2" s="31">
        <v>2011</v>
      </c>
      <c r="F2" s="31">
        <v>2012</v>
      </c>
      <c r="G2" s="31">
        <v>2013</v>
      </c>
      <c r="H2" s="31">
        <v>2014</v>
      </c>
      <c r="I2" s="31">
        <v>2015</v>
      </c>
      <c r="J2" s="31">
        <v>2016</v>
      </c>
      <c r="K2" s="31">
        <v>2017</v>
      </c>
      <c r="L2" s="31">
        <v>2018</v>
      </c>
      <c r="M2" s="31">
        <v>2019</v>
      </c>
      <c r="N2" s="31">
        <v>2020</v>
      </c>
      <c r="O2" s="31">
        <v>2021</v>
      </c>
      <c r="P2" s="31">
        <v>2022</v>
      </c>
    </row>
    <row r="3" spans="2:16" ht="22.5" customHeight="1" x14ac:dyDescent="0.2">
      <c r="B3" s="28" t="s">
        <v>33</v>
      </c>
      <c r="C3" s="32" t="s">
        <v>67</v>
      </c>
      <c r="D3" s="2">
        <v>288574.44500000001</v>
      </c>
      <c r="E3" s="2">
        <v>258945.18799999999</v>
      </c>
      <c r="F3" s="2">
        <v>334962.08499999996</v>
      </c>
      <c r="G3" s="2">
        <v>301141.90599999996</v>
      </c>
      <c r="H3" s="2">
        <v>342083.36499999999</v>
      </c>
      <c r="I3" s="2">
        <v>371568.13300000003</v>
      </c>
      <c r="J3" s="2">
        <v>397824.86900000001</v>
      </c>
      <c r="K3" s="2">
        <v>423103.44499999995</v>
      </c>
      <c r="L3" s="2">
        <v>395304.62400000001</v>
      </c>
      <c r="M3" s="2">
        <v>422193.386</v>
      </c>
      <c r="N3" s="2">
        <v>457599.41899999999</v>
      </c>
      <c r="O3" s="2">
        <v>476082.88900000002</v>
      </c>
      <c r="P3" s="2">
        <v>401058.99</v>
      </c>
    </row>
    <row r="4" spans="2:16" ht="22.5" customHeight="1" x14ac:dyDescent="0.2">
      <c r="B4" s="64" t="s">
        <v>0</v>
      </c>
      <c r="C4" s="50" t="s">
        <v>67</v>
      </c>
      <c r="D4" s="46">
        <v>15995.002</v>
      </c>
      <c r="E4" s="46">
        <v>15709.028999999999</v>
      </c>
      <c r="F4" s="46">
        <v>19088.919000000002</v>
      </c>
      <c r="G4" s="46">
        <v>19105.493999999999</v>
      </c>
      <c r="H4" s="46">
        <v>18148.001</v>
      </c>
      <c r="I4" s="46">
        <v>17124.906999999999</v>
      </c>
      <c r="J4" s="46">
        <v>19060.278999999999</v>
      </c>
      <c r="K4" s="46">
        <v>20707.103999999999</v>
      </c>
      <c r="L4" s="46">
        <v>26136.468000000001</v>
      </c>
      <c r="M4" s="46">
        <v>30951.837</v>
      </c>
      <c r="N4" s="46">
        <v>24737.542999999998</v>
      </c>
      <c r="O4" s="46">
        <v>40266.095000000001</v>
      </c>
      <c r="P4" s="46">
        <v>34300.256000000001</v>
      </c>
    </row>
    <row r="5" spans="2:16" ht="22.5" customHeight="1" x14ac:dyDescent="0.2">
      <c r="B5" s="68" t="s">
        <v>1</v>
      </c>
      <c r="C5" s="33" t="s">
        <v>67</v>
      </c>
      <c r="D5" s="34">
        <v>181723.80799999999</v>
      </c>
      <c r="E5" s="34">
        <v>207647.91899999999</v>
      </c>
      <c r="F5" s="34">
        <v>221908.62699999998</v>
      </c>
      <c r="G5" s="34">
        <v>255935.505</v>
      </c>
      <c r="H5" s="34">
        <v>244144.071</v>
      </c>
      <c r="I5" s="34">
        <v>262939.21000000002</v>
      </c>
      <c r="J5" s="34">
        <v>274304.67700000003</v>
      </c>
      <c r="K5" s="34">
        <v>296267.49199999997</v>
      </c>
      <c r="L5" s="34">
        <v>305054.67800000001</v>
      </c>
      <c r="M5" s="34">
        <v>287333.27</v>
      </c>
      <c r="N5" s="34">
        <v>327081.65700000001</v>
      </c>
      <c r="O5" s="34">
        <v>303412.63099999999</v>
      </c>
      <c r="P5" s="34">
        <v>324296.201</v>
      </c>
    </row>
    <row r="6" spans="2:16" ht="18" customHeight="1" x14ac:dyDescent="0.2">
      <c r="B6" s="35"/>
      <c r="C6" s="3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24" customHeight="1" x14ac:dyDescent="0.2">
      <c r="B7" s="69" t="s">
        <v>11</v>
      </c>
      <c r="C7" s="51" t="s">
        <v>9</v>
      </c>
      <c r="D7" s="52">
        <f t="shared" ref="D7:F7" si="0">(D5/D3)*100</f>
        <v>62.972938577426696</v>
      </c>
      <c r="E7" s="52">
        <f t="shared" si="0"/>
        <v>80.189912237334184</v>
      </c>
      <c r="F7" s="52">
        <f t="shared" si="0"/>
        <v>66.248879182848412</v>
      </c>
      <c r="G7" s="52">
        <f t="shared" ref="G7:H7" si="1">(G5/G3)*100</f>
        <v>84.988339351216041</v>
      </c>
      <c r="H7" s="52">
        <f t="shared" si="1"/>
        <v>71.369758362848188</v>
      </c>
      <c r="I7" s="52">
        <f t="shared" ref="I7:J7" si="2">(I5/I3)*100</f>
        <v>70.764736436641613</v>
      </c>
      <c r="J7" s="52">
        <f t="shared" si="2"/>
        <v>68.95111351120687</v>
      </c>
      <c r="K7" s="52">
        <f t="shared" ref="K7:L7" si="3">(K5/K3)*100</f>
        <v>70.022472163988169</v>
      </c>
      <c r="L7" s="52">
        <f t="shared" si="3"/>
        <v>77.16951927180088</v>
      </c>
      <c r="M7" s="52">
        <f t="shared" ref="M7:N7" si="4">(M5/M3)*100</f>
        <v>68.057264639384954</v>
      </c>
      <c r="N7" s="52">
        <f t="shared" si="4"/>
        <v>71.477725586884972</v>
      </c>
      <c r="O7" s="52">
        <f t="shared" ref="O7:P7" si="5">(O5/O3)*100</f>
        <v>63.731051464023523</v>
      </c>
      <c r="P7" s="52">
        <f t="shared" si="5"/>
        <v>80.859975486399151</v>
      </c>
    </row>
    <row r="8" spans="2:16" ht="24" customHeight="1" x14ac:dyDescent="0.2">
      <c r="B8" s="70" t="s">
        <v>12</v>
      </c>
      <c r="C8" s="37" t="s">
        <v>67</v>
      </c>
      <c r="D8" s="5">
        <f t="shared" ref="D8:E8" si="6">D3+D4-D5</f>
        <v>122845.639</v>
      </c>
      <c r="E8" s="5">
        <f t="shared" si="6"/>
        <v>67006.29800000001</v>
      </c>
      <c r="F8" s="5">
        <f t="shared" ref="F8:G8" si="7">F3+F4-F5</f>
        <v>132142.37699999998</v>
      </c>
      <c r="G8" s="5">
        <f t="shared" si="7"/>
        <v>64311.89499999996</v>
      </c>
      <c r="H8" s="5">
        <f t="shared" ref="H8:J8" si="8">H3+H4-H5</f>
        <v>116087.29499999998</v>
      </c>
      <c r="I8" s="5">
        <f t="shared" si="8"/>
        <v>125753.83000000002</v>
      </c>
      <c r="J8" s="5">
        <f t="shared" si="8"/>
        <v>142580.47099999996</v>
      </c>
      <c r="K8" s="5">
        <f t="shared" ref="K8:L8" si="9">K3+K4-K5</f>
        <v>147543.05699999997</v>
      </c>
      <c r="L8" s="5">
        <f t="shared" si="9"/>
        <v>116386.41399999999</v>
      </c>
      <c r="M8" s="5">
        <f t="shared" ref="M8:N8" si="10">M3+M4-M5</f>
        <v>165811.95299999998</v>
      </c>
      <c r="N8" s="5">
        <f t="shared" si="10"/>
        <v>155255.30499999999</v>
      </c>
      <c r="O8" s="5">
        <f t="shared" ref="O8:P8" si="11">O3+O4-O5</f>
        <v>212936.35300000006</v>
      </c>
      <c r="P8" s="5">
        <f t="shared" si="11"/>
        <v>111063.04499999998</v>
      </c>
    </row>
    <row r="9" spans="2:16" ht="24" customHeight="1" x14ac:dyDescent="0.2">
      <c r="B9" s="71" t="s">
        <v>8</v>
      </c>
      <c r="C9" s="53" t="s">
        <v>9</v>
      </c>
      <c r="D9" s="54">
        <f t="shared" ref="D9:E9" si="12">(D3/D8)*100</f>
        <v>234.90817203531336</v>
      </c>
      <c r="E9" s="54">
        <f t="shared" si="12"/>
        <v>386.44902901515314</v>
      </c>
      <c r="F9" s="54">
        <f t="shared" ref="F9:G9" si="13">(F3/F8)*100</f>
        <v>253.4857421249506</v>
      </c>
      <c r="G9" s="54">
        <f t="shared" si="13"/>
        <v>468.25226655193433</v>
      </c>
      <c r="H9" s="54">
        <f t="shared" ref="H9:J9" si="14">(H3/H8)*100</f>
        <v>294.6776949191555</v>
      </c>
      <c r="I9" s="54">
        <f t="shared" si="14"/>
        <v>295.4726174145153</v>
      </c>
      <c r="J9" s="54">
        <f t="shared" si="14"/>
        <v>279.0177828771516</v>
      </c>
      <c r="K9" s="54">
        <f t="shared" ref="K9:L9" si="15">(K3/K8)*100</f>
        <v>286.76608279846067</v>
      </c>
      <c r="L9" s="54">
        <f t="shared" si="15"/>
        <v>339.64842666258284</v>
      </c>
      <c r="M9" s="54">
        <f t="shared" ref="M9:N9" si="16">(M3/M8)*100</f>
        <v>254.62180401433426</v>
      </c>
      <c r="N9" s="54">
        <f t="shared" si="16"/>
        <v>294.73995687297128</v>
      </c>
      <c r="O9" s="54">
        <f t="shared" ref="O9:P9" si="17">(O3/O8)*100</f>
        <v>223.57990183104147</v>
      </c>
      <c r="P9" s="54">
        <f t="shared" si="17"/>
        <v>361.10930507983102</v>
      </c>
    </row>
    <row r="10" spans="2:16" ht="26.1" customHeight="1" x14ac:dyDescent="0.2">
      <c r="B10" s="72" t="s">
        <v>13</v>
      </c>
      <c r="C10" s="33" t="s">
        <v>9</v>
      </c>
      <c r="D10" s="38">
        <f t="shared" ref="D10:E10" si="18">(D3-D5)/D8*100</f>
        <v>86.979593146159644</v>
      </c>
      <c r="E10" s="38">
        <f t="shared" si="18"/>
        <v>76.555891805871738</v>
      </c>
      <c r="F10" s="38">
        <f t="shared" ref="F10:G10" si="19">(F3-F5)/F8*100</f>
        <v>85.554279078845383</v>
      </c>
      <c r="G10" s="38">
        <f t="shared" si="19"/>
        <v>70.292441235015673</v>
      </c>
      <c r="H10" s="38">
        <f t="shared" ref="H10:J10" si="20">(H3-H5)/H8*100</f>
        <v>84.366936106143228</v>
      </c>
      <c r="I10" s="38">
        <f t="shared" si="20"/>
        <v>86.3821984586871</v>
      </c>
      <c r="J10" s="38">
        <f t="shared" si="20"/>
        <v>86.63191468907408</v>
      </c>
      <c r="K10" s="38">
        <f t="shared" ref="K10:L10" si="21">(K3-K5)/K8*100</f>
        <v>85.965382295149269</v>
      </c>
      <c r="L10" s="38">
        <f t="shared" si="21"/>
        <v>77.543368592832493</v>
      </c>
      <c r="M10" s="38">
        <f t="shared" ref="M10:N10" si="22">(M3-M5)/M8*100</f>
        <v>81.3331690267227</v>
      </c>
      <c r="N10" s="38">
        <f t="shared" si="22"/>
        <v>84.066539304405723</v>
      </c>
      <c r="O10" s="38">
        <f t="shared" ref="O10:P10" si="23">(O3-O5)/O8*100</f>
        <v>81.090079531887156</v>
      </c>
      <c r="P10" s="38">
        <f t="shared" si="23"/>
        <v>69.116409513173352</v>
      </c>
    </row>
    <row r="11" spans="2:16" x14ac:dyDescent="0.2">
      <c r="B11" s="74" t="s">
        <v>47</v>
      </c>
    </row>
    <row r="12" spans="2:16" x14ac:dyDescent="0.2">
      <c r="B12" s="74" t="s">
        <v>48</v>
      </c>
    </row>
    <row r="13" spans="2:16" x14ac:dyDescent="0.2">
      <c r="B13" s="74" t="s">
        <v>49</v>
      </c>
      <c r="O13" s="27" t="s">
        <v>42</v>
      </c>
    </row>
    <row r="14" spans="2:16" x14ac:dyDescent="0.2">
      <c r="B14" s="74" t="s">
        <v>50</v>
      </c>
    </row>
    <row r="15" spans="2:16" x14ac:dyDescent="0.2">
      <c r="B15" s="74" t="s">
        <v>51</v>
      </c>
    </row>
    <row r="17" spans="3:8" x14ac:dyDescent="0.2">
      <c r="C17" s="22"/>
      <c r="D17" s="22"/>
      <c r="E17" s="22"/>
      <c r="F17" s="22"/>
      <c r="G17" s="22"/>
      <c r="H17" s="22"/>
    </row>
    <row r="18" spans="3:8" x14ac:dyDescent="0.2">
      <c r="C18" s="22"/>
      <c r="D18" s="22"/>
      <c r="E18" s="22"/>
      <c r="F18" s="22"/>
      <c r="G18" s="22"/>
      <c r="H18" s="22"/>
    </row>
    <row r="19" spans="3:8" x14ac:dyDescent="0.2">
      <c r="C19" s="22"/>
      <c r="D19" s="22"/>
      <c r="E19" s="22"/>
      <c r="F19" s="22"/>
      <c r="G19" s="22"/>
      <c r="H19" s="22"/>
    </row>
    <row r="20" spans="3:8" x14ac:dyDescent="0.2">
      <c r="C20" s="22"/>
      <c r="D20" s="22"/>
      <c r="E20" s="22"/>
      <c r="F20" s="22"/>
      <c r="G20" s="22"/>
      <c r="H20" s="22"/>
    </row>
    <row r="21" spans="3:8" x14ac:dyDescent="0.2">
      <c r="C21" s="22"/>
      <c r="D21" s="22"/>
      <c r="E21" s="22"/>
      <c r="F21" s="22"/>
      <c r="G21" s="22"/>
      <c r="H21" s="22"/>
    </row>
    <row r="22" spans="3:8" x14ac:dyDescent="0.2">
      <c r="C22" s="22"/>
      <c r="D22" s="22"/>
      <c r="E22" s="22"/>
      <c r="F22" s="22"/>
      <c r="G22" s="22"/>
      <c r="H22" s="22"/>
    </row>
    <row r="23" spans="3:8" x14ac:dyDescent="0.2">
      <c r="C23" s="22"/>
      <c r="D23" s="22"/>
      <c r="E23" s="22"/>
      <c r="F23" s="22"/>
      <c r="G23" s="22"/>
      <c r="H23" s="22"/>
    </row>
    <row r="24" spans="3:8" x14ac:dyDescent="0.2">
      <c r="C24" s="22"/>
      <c r="D24" s="22"/>
      <c r="E24" s="22"/>
      <c r="F24" s="22"/>
      <c r="G24" s="22"/>
      <c r="H24" s="22"/>
    </row>
    <row r="25" spans="3:8" x14ac:dyDescent="0.2">
      <c r="C25" s="22"/>
      <c r="D25" s="22"/>
      <c r="E25" s="22"/>
      <c r="F25" s="22"/>
      <c r="G25" s="22"/>
      <c r="H25" s="22"/>
    </row>
    <row r="26" spans="3:8" x14ac:dyDescent="0.2">
      <c r="C26" s="22"/>
      <c r="D26" s="22"/>
      <c r="E26" s="22"/>
      <c r="F26" s="22"/>
      <c r="G26" s="22"/>
      <c r="H26" s="22"/>
    </row>
    <row r="27" spans="3:8" x14ac:dyDescent="0.2">
      <c r="C27" s="22"/>
      <c r="D27" s="22"/>
      <c r="E27" s="22"/>
      <c r="F27" s="22"/>
      <c r="G27" s="22"/>
      <c r="H27" s="22"/>
    </row>
  </sheetData>
  <phoneticPr fontId="2" type="noConversion"/>
  <hyperlinks>
    <hyperlink ref="O13" location="ÍNDICE!A1" display="Voltar ao índice"/>
  </hyperlinks>
  <pageMargins left="0.74803149606299213" right="0.74803149606299213" top="0.39370078740157483" bottom="0.19685039370078741" header="0" footer="0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ÍNDICE</vt:lpstr>
      <vt:lpstr>1</vt:lpstr>
      <vt:lpstr>2</vt:lpstr>
      <vt:lpstr>3</vt:lpstr>
      <vt:lpstr>4</vt:lpstr>
      <vt:lpstr>5</vt:lpstr>
      <vt:lpstr>'1'!Área_de_Impressão</vt:lpstr>
    </vt:vector>
  </TitlesOfParts>
  <Company>GPP-Prodeer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AnaDias</dc:creator>
  <cp:lastModifiedBy>Ana Dias</cp:lastModifiedBy>
  <cp:lastPrinted>2019-06-05T11:04:42Z</cp:lastPrinted>
  <dcterms:created xsi:type="dcterms:W3CDTF">2010-01-21T10:06:59Z</dcterms:created>
  <dcterms:modified xsi:type="dcterms:W3CDTF">2023-07-27T14:30:30Z</dcterms:modified>
</cp:coreProperties>
</file>